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白地" sheetId="1" r:id="rId1"/>
    <sheet name="記入例" sheetId="2" r:id="rId2"/>
  </sheets>
  <definedNames>
    <definedName name="_xlnm.Print_Area" localSheetId="1">'記入例'!$A$1:$AB$51</definedName>
    <definedName name="_xlnm.Print_Area" localSheetId="0">'白地'!$A$1:$AB$51</definedName>
  </definedNames>
  <calcPr fullCalcOnLoad="1"/>
</workbook>
</file>

<file path=xl/sharedStrings.xml><?xml version="1.0" encoding="utf-8"?>
<sst xmlns="http://schemas.openxmlformats.org/spreadsheetml/2006/main" count="325" uniqueCount="100">
  <si>
    <t xml:space="preserve">   株式会社  栃木銀行</t>
  </si>
  <si>
    <t>住所</t>
  </si>
  <si>
    <t>氏名</t>
  </si>
  <si>
    <t>（単位：千円）</t>
  </si>
  <si>
    <t>銀行使用欄</t>
  </si>
  <si>
    <t>検印</t>
  </si>
  <si>
    <t>係印</t>
  </si>
  <si>
    <t>入金
種類</t>
  </si>
  <si>
    <t>28/2</t>
  </si>
  <si>
    <t>28/3</t>
  </si>
  <si>
    <t>28/4</t>
  </si>
  <si>
    <t>28/5</t>
  </si>
  <si>
    <t>28/6</t>
  </si>
  <si>
    <t>28/7</t>
  </si>
  <si>
    <t>原価率</t>
  </si>
  <si>
    <t>利益率</t>
  </si>
  <si>
    <t>金額</t>
  </si>
  <si>
    <t>契約額</t>
  </si>
  <si>
    <t>借入</t>
  </si>
  <si>
    <t>銀行</t>
  </si>
  <si>
    <t>期日</t>
  </si>
  <si>
    <t>至</t>
  </si>
  <si>
    <t>工　　　事　　　名</t>
  </si>
  <si>
    <t>発　　　注　　　者</t>
  </si>
  <si>
    <t>○○工場建築</t>
  </si>
  <si>
    <t>○○株式会社</t>
  </si>
  <si>
    <t>進捗</t>
  </si>
  <si>
    <t>工　　期</t>
  </si>
  <si>
    <t>入金・支払・借入　予定</t>
  </si>
  <si>
    <t>入金</t>
  </si>
  <si>
    <t>支払</t>
  </si>
  <si>
    <t>28/3期</t>
  </si>
  <si>
    <t>29/3期</t>
  </si>
  <si>
    <t>当行</t>
  </si>
  <si>
    <t>当工事を返済財源としている借入</t>
  </si>
  <si>
    <t>時期</t>
  </si>
  <si>
    <t>□□邸新築工事</t>
  </si>
  <si>
    <t>本件</t>
  </si>
  <si>
    <t>前月迄</t>
  </si>
  <si>
    <t>28/8</t>
  </si>
  <si>
    <t>28/9</t>
  </si>
  <si>
    <t>契約書</t>
  </si>
  <si>
    <t>28/1</t>
  </si>
  <si>
    <t>原価</t>
  </si>
  <si>
    <t>利益</t>
  </si>
  <si>
    <t>合計</t>
  </si>
  <si>
    <t>Ａ銀行</t>
  </si>
  <si>
    <t>××邸新築工事</t>
  </si>
  <si>
    <t>融Ｌ　4402　16.2</t>
  </si>
  <si>
    <t>小　　　計</t>
  </si>
  <si>
    <t>合　　　計</t>
  </si>
  <si>
    <t>宇都宮市西1丁目１－１</t>
  </si>
  <si>
    <t>栃木建設　株式会社</t>
  </si>
  <si>
    <t xml:space="preserve">     1 月 現 在 工 事 受 注 明 細 及 び 入 金 予 定 表  </t>
  </si>
  <si>
    <t>自</t>
  </si>
  <si>
    <t>入金</t>
  </si>
  <si>
    <t>～</t>
  </si>
  <si>
    <t>至</t>
  </si>
  <si>
    <t>28.4.30</t>
  </si>
  <si>
    <t>自</t>
  </si>
  <si>
    <t>入金</t>
  </si>
  <si>
    <t>□□□□</t>
  </si>
  <si>
    <t>28.5.31</t>
  </si>
  <si>
    <t>××××</t>
  </si>
  <si>
    <t>28.3.31</t>
  </si>
  <si>
    <t>入金</t>
  </si>
  <si>
    <t>自</t>
  </si>
  <si>
    <t>入金</t>
  </si>
  <si>
    <r>
      <t xml:space="preserve">         ３．</t>
    </r>
    <r>
      <rPr>
        <u val="single"/>
        <sz val="11"/>
        <rFont val="ＭＳ Ｐ明朝"/>
        <family val="1"/>
      </rPr>
      <t>新規受注分については、工事請負契約書・注文書等（写）の確認できる資料を添付願います。</t>
    </r>
  </si>
  <si>
    <r>
      <t xml:space="preserve">         ４．</t>
    </r>
    <r>
      <rPr>
        <u val="single"/>
        <sz val="11"/>
        <rFont val="ＭＳ Ｐ明朝"/>
        <family val="1"/>
      </rPr>
      <t>金額については、各葉ごとに小計をし、最後に合計を行って下さい。</t>
    </r>
  </si>
  <si>
    <r>
      <t>契約額(</t>
    </r>
    <r>
      <rPr>
        <sz val="11"/>
        <rFont val="ＭＳ Ｐゴシック"/>
        <family val="3"/>
      </rPr>
      <t>A)</t>
    </r>
  </si>
  <si>
    <r>
      <t>出来高(</t>
    </r>
    <r>
      <rPr>
        <sz val="11"/>
        <rFont val="ＭＳ Ｐゴシック"/>
        <family val="3"/>
      </rPr>
      <t>B)</t>
    </r>
  </si>
  <si>
    <r>
      <t>契約残高(</t>
    </r>
    <r>
      <rPr>
        <sz val="11"/>
        <rFont val="ＭＳ Ｐゴシック"/>
        <family val="3"/>
      </rPr>
      <t>A)-(B)</t>
    </r>
  </si>
  <si>
    <r>
      <t>工事代金入金(</t>
    </r>
    <r>
      <rPr>
        <sz val="11"/>
        <rFont val="ＭＳ Ｐゴシック"/>
        <family val="3"/>
      </rPr>
      <t>C)</t>
    </r>
  </si>
  <si>
    <r>
      <t>上記使用額(</t>
    </r>
    <r>
      <rPr>
        <sz val="11"/>
        <rFont val="ＭＳ Ｐゴシック"/>
        <family val="3"/>
      </rPr>
      <t>E)</t>
    </r>
  </si>
  <si>
    <r>
      <t>残高(</t>
    </r>
    <r>
      <rPr>
        <sz val="11"/>
        <rFont val="ＭＳ Ｐゴシック"/>
        <family val="3"/>
      </rPr>
      <t>D)-(E)</t>
    </r>
  </si>
  <si>
    <t>工事確認</t>
  </si>
  <si>
    <t>№ 1/1</t>
  </si>
  <si>
    <t xml:space="preserve">         ２．原則として、毎月作成し、入金・支払・借入予定時期欄の初めの年月は作成月として記入して下さい。</t>
  </si>
  <si>
    <t>（注）   １．本表には現在手持工事について記入して下さい。</t>
  </si>
  <si>
    <t>②</t>
  </si>
  <si>
    <t xml:space="preserve">         ５．入金種類は、１．当行代理受領、２．当行振込（でんさい含む）、３．現金（手形）回収、４．その他　に○印を付して下さい。</t>
  </si>
  <si>
    <t>№ 1/1</t>
  </si>
  <si>
    <t>～</t>
  </si>
  <si>
    <r>
      <t xml:space="preserve">         ３．</t>
    </r>
    <r>
      <rPr>
        <u val="single"/>
        <sz val="11"/>
        <rFont val="ＭＳ Ｐ明朝"/>
        <family val="1"/>
      </rPr>
      <t>新規受注分については、工事請負契約書・注文書等（写）の確認できる資料を添付願います。</t>
    </r>
  </si>
  <si>
    <r>
      <t xml:space="preserve">         ４．</t>
    </r>
    <r>
      <rPr>
        <u val="single"/>
        <sz val="11"/>
        <rFont val="ＭＳ Ｐ明朝"/>
        <family val="1"/>
      </rPr>
      <t>金額については、各葉ごとに小計をし、最後に合計を行って下さい。</t>
    </r>
  </si>
  <si>
    <t xml:space="preserve">         ５．入金種類は、１．当行代理受領、２．当行振込（でんさい含む）、３．現金（手形）回収、４．その他　に○印を付して下さい。</t>
  </si>
  <si>
    <r>
      <t>前受・預託・中間金(</t>
    </r>
    <r>
      <rPr>
        <sz val="11"/>
        <rFont val="ＭＳ Ｐゴシック"/>
        <family val="3"/>
      </rPr>
      <t>D)</t>
    </r>
  </si>
  <si>
    <t>平成   28年    1月    31日現在作成</t>
  </si>
  <si>
    <r>
      <t>出来高未受領額(</t>
    </r>
    <r>
      <rPr>
        <sz val="11"/>
        <rFont val="ＭＳ Ｐゴシック"/>
        <family val="3"/>
      </rPr>
      <t>B)-(C)-(E)</t>
    </r>
  </si>
  <si>
    <r>
      <t>契約未受領額(</t>
    </r>
    <r>
      <rPr>
        <sz val="11"/>
        <rFont val="ＭＳ Ｐゴシック"/>
        <family val="3"/>
      </rPr>
      <t>A)-(C)-(D)</t>
    </r>
  </si>
  <si>
    <t>入金、前受金等、契約書　確認</t>
  </si>
  <si>
    <t>/</t>
  </si>
  <si>
    <t>　【税抜】</t>
  </si>
  <si>
    <t>借入合計</t>
  </si>
  <si>
    <t xml:space="preserve">        ※　　　　　　 は自動計算になっていますのでパソコンで作成する場合、入力不要です。</t>
  </si>
  <si>
    <t xml:space="preserve">     　月 現 在 工 事 受 注 明 細 及 び 入 金 予 定 表  </t>
  </si>
  <si>
    <t>②</t>
  </si>
  <si>
    <t>④</t>
  </si>
  <si>
    <t>　　　   　　　　年    　　　月    　　　日現在作成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</si>
</sst>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#,##0_ ;[Red]\-#,##0\ "/>
    <numFmt numFmtId="180" formatCode="0_ "/>
    <numFmt numFmtId="181" formatCode="0;&quot;△ &quot;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6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b/>
      <u val="single"/>
      <sz val="16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4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/>
    </xf>
    <xf numFmtId="176" fontId="5" fillId="33" borderId="15" xfId="0" applyNumberFormat="1" applyFont="1" applyFill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176" fontId="5" fillId="33" borderId="21" xfId="0" applyNumberFormat="1" applyFont="1" applyFill="1" applyBorder="1" applyAlignment="1">
      <alignment horizontal="right" vertical="center" shrinkToFit="1"/>
    </xf>
    <xf numFmtId="9" fontId="5" fillId="33" borderId="22" xfId="0" applyNumberFormat="1" applyFont="1" applyFill="1" applyBorder="1" applyAlignment="1">
      <alignment horizontal="center" vertical="center" shrinkToFit="1"/>
    </xf>
    <xf numFmtId="176" fontId="5" fillId="33" borderId="23" xfId="0" applyNumberFormat="1" applyFont="1" applyFill="1" applyBorder="1" applyAlignment="1">
      <alignment horizontal="right" vertical="center" shrinkToFit="1"/>
    </xf>
    <xf numFmtId="176" fontId="5" fillId="33" borderId="24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/>
    </xf>
    <xf numFmtId="49" fontId="5" fillId="33" borderId="12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horizontal="center" vertical="center"/>
    </xf>
    <xf numFmtId="176" fontId="5" fillId="33" borderId="26" xfId="0" applyNumberFormat="1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6" fontId="5" fillId="33" borderId="27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176" fontId="5" fillId="33" borderId="29" xfId="0" applyNumberFormat="1" applyFont="1" applyFill="1" applyBorder="1" applyAlignment="1">
      <alignment horizontal="right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33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9" fillId="33" borderId="35" xfId="0" applyFont="1" applyFill="1" applyBorder="1" applyAlignment="1">
      <alignment horizontal="centerContinuous"/>
    </xf>
    <xf numFmtId="176" fontId="5" fillId="33" borderId="36" xfId="0" applyNumberFormat="1" applyFont="1" applyFill="1" applyBorder="1" applyAlignment="1">
      <alignment horizontal="right" vertical="center" shrinkToFit="1"/>
    </xf>
    <xf numFmtId="179" fontId="5" fillId="33" borderId="37" xfId="0" applyNumberFormat="1" applyFont="1" applyFill="1" applyBorder="1" applyAlignment="1">
      <alignment horizontal="right" vertical="center" shrinkToFit="1"/>
    </xf>
    <xf numFmtId="176" fontId="5" fillId="33" borderId="38" xfId="0" applyNumberFormat="1" applyFont="1" applyFill="1" applyBorder="1" applyAlignment="1">
      <alignment horizontal="right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top"/>
    </xf>
    <xf numFmtId="0" fontId="5" fillId="33" borderId="12" xfId="0" applyFont="1" applyFill="1" applyBorder="1" applyAlignment="1">
      <alignment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9" fontId="5" fillId="33" borderId="40" xfId="0" applyNumberFormat="1" applyFont="1" applyFill="1" applyBorder="1" applyAlignment="1">
      <alignment horizontal="center" vertical="center" shrinkToFit="1"/>
    </xf>
    <xf numFmtId="9" fontId="5" fillId="33" borderId="42" xfId="0" applyNumberFormat="1" applyFont="1" applyFill="1" applyBorder="1" applyAlignment="1">
      <alignment horizontal="center" vertical="center" shrinkToFit="1"/>
    </xf>
    <xf numFmtId="9" fontId="5" fillId="33" borderId="43" xfId="0" applyNumberFormat="1" applyFont="1" applyFill="1" applyBorder="1" applyAlignment="1">
      <alignment horizontal="center" vertical="center" shrinkToFit="1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176" fontId="5" fillId="33" borderId="44" xfId="0" applyNumberFormat="1" applyFont="1" applyFill="1" applyBorder="1" applyAlignment="1">
      <alignment horizontal="right" vertical="center" shrinkToFit="1"/>
    </xf>
    <xf numFmtId="176" fontId="5" fillId="33" borderId="45" xfId="0" applyNumberFormat="1" applyFont="1" applyFill="1" applyBorder="1" applyAlignment="1">
      <alignment horizontal="right" vertical="center" shrinkToFit="1"/>
    </xf>
    <xf numFmtId="176" fontId="5" fillId="33" borderId="46" xfId="0" applyNumberFormat="1" applyFont="1" applyFill="1" applyBorder="1" applyAlignment="1">
      <alignment horizontal="right" vertical="center" shrinkToFit="1"/>
    </xf>
    <xf numFmtId="0" fontId="0" fillId="33" borderId="18" xfId="0" applyFill="1" applyBorder="1" applyAlignment="1">
      <alignment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9" fontId="5" fillId="33" borderId="19" xfId="0" applyNumberFormat="1" applyFont="1" applyFill="1" applyBorder="1" applyAlignment="1">
      <alignment horizontal="right" vertical="center" shrinkToFit="1"/>
    </xf>
    <xf numFmtId="179" fontId="5" fillId="33" borderId="26" xfId="0" applyNumberFormat="1" applyFont="1" applyFill="1" applyBorder="1" applyAlignment="1">
      <alignment horizontal="right" vertical="center" shrinkToFit="1"/>
    </xf>
    <xf numFmtId="179" fontId="5" fillId="33" borderId="18" xfId="0" applyNumberFormat="1" applyFont="1" applyFill="1" applyBorder="1" applyAlignment="1">
      <alignment horizontal="right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52" xfId="0" applyFont="1" applyFill="1" applyBorder="1" applyAlignment="1">
      <alignment horizontal="center" vertical="center" shrinkToFit="1"/>
    </xf>
    <xf numFmtId="179" fontId="5" fillId="33" borderId="25" xfId="0" applyNumberFormat="1" applyFont="1" applyFill="1" applyBorder="1" applyAlignment="1">
      <alignment horizontal="right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176" fontId="5" fillId="33" borderId="17" xfId="0" applyNumberFormat="1" applyFont="1" applyFill="1" applyBorder="1" applyAlignment="1">
      <alignment horizontal="right" vertical="center" shrinkToFit="1"/>
    </xf>
    <xf numFmtId="0" fontId="7" fillId="33" borderId="54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179" fontId="5" fillId="33" borderId="16" xfId="0" applyNumberFormat="1" applyFont="1" applyFill="1" applyBorder="1" applyAlignment="1">
      <alignment horizontal="right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0" fontId="7" fillId="33" borderId="58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shrinkToFit="1"/>
    </xf>
    <xf numFmtId="179" fontId="5" fillId="33" borderId="13" xfId="0" applyNumberFormat="1" applyFont="1" applyFill="1" applyBorder="1" applyAlignment="1">
      <alignment horizontal="right" vertical="center" shrinkToFit="1"/>
    </xf>
    <xf numFmtId="0" fontId="0" fillId="33" borderId="65" xfId="0" applyFont="1" applyFill="1" applyBorder="1" applyAlignment="1">
      <alignment vertical="center"/>
    </xf>
    <xf numFmtId="176" fontId="5" fillId="33" borderId="65" xfId="0" applyNumberFormat="1" applyFont="1" applyFill="1" applyBorder="1" applyAlignment="1">
      <alignment horizontal="right" vertical="center" shrinkToFit="1"/>
    </xf>
    <xf numFmtId="176" fontId="5" fillId="33" borderId="66" xfId="0" applyNumberFormat="1" applyFont="1" applyFill="1" applyBorder="1" applyAlignment="1">
      <alignment horizontal="right" vertical="center" shrinkToFit="1"/>
    </xf>
    <xf numFmtId="176" fontId="5" fillId="33" borderId="67" xfId="0" applyNumberFormat="1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 shrinkToFit="1"/>
    </xf>
    <xf numFmtId="176" fontId="5" fillId="33" borderId="69" xfId="0" applyNumberFormat="1" applyFont="1" applyFill="1" applyBorder="1" applyAlignment="1">
      <alignment horizontal="center" vertical="center" shrinkToFit="1"/>
    </xf>
    <xf numFmtId="176" fontId="5" fillId="33" borderId="70" xfId="0" applyNumberFormat="1" applyFont="1" applyFill="1" applyBorder="1" applyAlignment="1">
      <alignment horizontal="right" vertical="center" shrinkToFit="1"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176" fontId="5" fillId="33" borderId="23" xfId="0" applyNumberFormat="1" applyFont="1" applyFill="1" applyBorder="1" applyAlignment="1" applyProtection="1">
      <alignment horizontal="right" vertical="center" shrinkToFit="1"/>
      <protection locked="0"/>
    </xf>
    <xf numFmtId="176" fontId="5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51" xfId="0" applyFont="1" applyFill="1" applyBorder="1" applyAlignment="1" applyProtection="1">
      <alignment horizontal="center" vertical="center" shrinkToFit="1"/>
      <protection locked="0"/>
    </xf>
    <xf numFmtId="0" fontId="7" fillId="33" borderId="52" xfId="0" applyFont="1" applyFill="1" applyBorder="1" applyAlignment="1" applyProtection="1">
      <alignment horizontal="center" vertical="center" shrinkToFit="1"/>
      <protection locked="0"/>
    </xf>
    <xf numFmtId="0" fontId="7" fillId="33" borderId="55" xfId="0" applyFont="1" applyFill="1" applyBorder="1" applyAlignment="1" applyProtection="1">
      <alignment horizontal="center" vertical="center" shrinkToFit="1"/>
      <protection locked="0"/>
    </xf>
    <xf numFmtId="0" fontId="7" fillId="33" borderId="56" xfId="0" applyFont="1" applyFill="1" applyBorder="1" applyAlignment="1" applyProtection="1">
      <alignment horizontal="center" vertical="center" shrinkToFit="1"/>
      <protection locked="0"/>
    </xf>
    <xf numFmtId="179" fontId="5" fillId="33" borderId="26" xfId="0" applyNumberFormat="1" applyFont="1" applyFill="1" applyBorder="1" applyAlignment="1" applyProtection="1">
      <alignment horizontal="right" vertical="center" shrinkToFit="1"/>
      <protection locked="0"/>
    </xf>
    <xf numFmtId="179" fontId="5" fillId="33" borderId="16" xfId="0" applyNumberFormat="1" applyFont="1" applyFill="1" applyBorder="1" applyAlignment="1" applyProtection="1">
      <alignment horizontal="right" vertical="center" shrinkToFit="1"/>
      <protection locked="0"/>
    </xf>
    <xf numFmtId="9" fontId="5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53" xfId="0" applyFont="1" applyFill="1" applyBorder="1" applyAlignment="1" applyProtection="1">
      <alignment horizontal="center" vertical="center" shrinkToFit="1"/>
      <protection locked="0"/>
    </xf>
    <xf numFmtId="176" fontId="5" fillId="33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top"/>
      <protection locked="0"/>
    </xf>
    <xf numFmtId="176" fontId="5" fillId="34" borderId="21" xfId="0" applyNumberFormat="1" applyFont="1" applyFill="1" applyBorder="1" applyAlignment="1">
      <alignment horizontal="right" vertical="center" shrinkToFit="1"/>
    </xf>
    <xf numFmtId="179" fontId="5" fillId="34" borderId="26" xfId="0" applyNumberFormat="1" applyFont="1" applyFill="1" applyBorder="1" applyAlignment="1">
      <alignment horizontal="right" vertical="center" shrinkToFit="1"/>
    </xf>
    <xf numFmtId="179" fontId="5" fillId="34" borderId="16" xfId="0" applyNumberFormat="1" applyFont="1" applyFill="1" applyBorder="1" applyAlignment="1">
      <alignment horizontal="right" vertical="center" shrinkToFit="1"/>
    </xf>
    <xf numFmtId="176" fontId="5" fillId="34" borderId="44" xfId="0" applyNumberFormat="1" applyFont="1" applyFill="1" applyBorder="1" applyAlignment="1">
      <alignment horizontal="right" vertical="center" shrinkToFit="1"/>
    </xf>
    <xf numFmtId="176" fontId="5" fillId="34" borderId="45" xfId="0" applyNumberFormat="1" applyFont="1" applyFill="1" applyBorder="1" applyAlignment="1">
      <alignment horizontal="right" vertical="center" shrinkToFit="1"/>
    </xf>
    <xf numFmtId="9" fontId="5" fillId="34" borderId="42" xfId="0" applyNumberFormat="1" applyFont="1" applyFill="1" applyBorder="1" applyAlignment="1">
      <alignment horizontal="center" vertical="center" shrinkToFit="1"/>
    </xf>
    <xf numFmtId="176" fontId="5" fillId="33" borderId="29" xfId="0" applyNumberFormat="1" applyFont="1" applyFill="1" applyBorder="1" applyAlignment="1" applyProtection="1">
      <alignment horizontal="right" vertical="center" shrinkToFit="1"/>
      <protection locked="0"/>
    </xf>
    <xf numFmtId="179" fontId="5" fillId="33" borderId="27" xfId="0" applyNumberFormat="1" applyFont="1" applyFill="1" applyBorder="1" applyAlignment="1" applyProtection="1">
      <alignment horizontal="right" vertical="center" shrinkToFit="1"/>
      <protection locked="0"/>
    </xf>
    <xf numFmtId="179" fontId="5" fillId="34" borderId="27" xfId="0" applyNumberFormat="1" applyFont="1" applyFill="1" applyBorder="1" applyAlignment="1">
      <alignment horizontal="right" vertical="center" shrinkToFi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7" fillId="33" borderId="73" xfId="0" applyFont="1" applyFill="1" applyBorder="1" applyAlignment="1">
      <alignment horizontal="center" vertical="center" shrinkToFit="1"/>
    </xf>
    <xf numFmtId="0" fontId="7" fillId="33" borderId="74" xfId="0" applyFont="1" applyFill="1" applyBorder="1" applyAlignment="1" applyProtection="1">
      <alignment horizontal="center" vertical="center" shrinkToFit="1"/>
      <protection locked="0"/>
    </xf>
    <xf numFmtId="0" fontId="7" fillId="33" borderId="75" xfId="0" applyFont="1" applyFill="1" applyBorder="1" applyAlignment="1" applyProtection="1">
      <alignment horizontal="center" vertical="center" shrinkToFit="1"/>
      <protection locked="0"/>
    </xf>
    <xf numFmtId="179" fontId="5" fillId="33" borderId="19" xfId="0" applyNumberFormat="1" applyFont="1" applyFill="1" applyBorder="1" applyAlignment="1" applyProtection="1">
      <alignment horizontal="right" vertical="center" shrinkToFit="1"/>
      <protection locked="0"/>
    </xf>
    <xf numFmtId="179" fontId="5" fillId="34" borderId="19" xfId="0" applyNumberFormat="1" applyFont="1" applyFill="1" applyBorder="1" applyAlignment="1">
      <alignment horizontal="right" vertical="center" shrinkToFit="1"/>
    </xf>
    <xf numFmtId="176" fontId="5" fillId="33" borderId="19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vertical="center"/>
      <protection locked="0"/>
    </xf>
    <xf numFmtId="0" fontId="0" fillId="33" borderId="44" xfId="0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9" fontId="5" fillId="34" borderId="40" xfId="0" applyNumberFormat="1" applyFont="1" applyFill="1" applyBorder="1" applyAlignment="1">
      <alignment horizontal="center" vertical="center" shrinkToFit="1"/>
    </xf>
    <xf numFmtId="176" fontId="5" fillId="34" borderId="65" xfId="0" applyNumberFormat="1" applyFont="1" applyFill="1" applyBorder="1" applyAlignment="1">
      <alignment horizontal="right" vertical="center" shrinkToFit="1"/>
    </xf>
    <xf numFmtId="179" fontId="5" fillId="34" borderId="18" xfId="0" applyNumberFormat="1" applyFont="1" applyFill="1" applyBorder="1" applyAlignment="1">
      <alignment horizontal="right" vertical="center" shrinkToFit="1"/>
    </xf>
    <xf numFmtId="9" fontId="5" fillId="34" borderId="43" xfId="0" applyNumberFormat="1" applyFont="1" applyFill="1" applyBorder="1" applyAlignment="1">
      <alignment horizontal="center" vertical="center" shrinkToFit="1"/>
    </xf>
    <xf numFmtId="176" fontId="5" fillId="34" borderId="66" xfId="0" applyNumberFormat="1" applyFont="1" applyFill="1" applyBorder="1" applyAlignment="1">
      <alignment horizontal="right" vertical="center" shrinkToFit="1"/>
    </xf>
    <xf numFmtId="176" fontId="5" fillId="34" borderId="23" xfId="0" applyNumberFormat="1" applyFont="1" applyFill="1" applyBorder="1" applyAlignment="1">
      <alignment horizontal="right" vertical="center" shrinkToFit="1"/>
    </xf>
    <xf numFmtId="9" fontId="5" fillId="34" borderId="22" xfId="0" applyNumberFormat="1" applyFont="1" applyFill="1" applyBorder="1" applyAlignment="1">
      <alignment horizontal="center" vertical="center" shrinkToFit="1"/>
    </xf>
    <xf numFmtId="176" fontId="5" fillId="34" borderId="24" xfId="0" applyNumberFormat="1" applyFont="1" applyFill="1" applyBorder="1" applyAlignment="1">
      <alignment horizontal="right" vertical="center" shrinkToFit="1"/>
    </xf>
    <xf numFmtId="176" fontId="5" fillId="34" borderId="38" xfId="0" applyNumberFormat="1" applyFont="1" applyFill="1" applyBorder="1" applyAlignment="1">
      <alignment horizontal="right" vertical="center" shrinkToFit="1"/>
    </xf>
    <xf numFmtId="9" fontId="5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 applyProtection="1">
      <alignment horizontal="right" vertical="center" shrinkToFit="1"/>
      <protection locked="0"/>
    </xf>
    <xf numFmtId="9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37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5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24" xfId="0" applyFont="1" applyFill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32" xfId="0" applyFont="1" applyFill="1" applyBorder="1" applyAlignment="1" applyProtection="1">
      <alignment horizontal="center" vertical="center" shrinkToFit="1"/>
      <protection/>
    </xf>
    <xf numFmtId="176" fontId="5" fillId="0" borderId="70" xfId="0" applyNumberFormat="1" applyFont="1" applyFill="1" applyBorder="1" applyAlignment="1" applyProtection="1">
      <alignment horizontal="right" vertical="center" shrinkToFit="1"/>
      <protection locked="0"/>
    </xf>
    <xf numFmtId="176" fontId="5" fillId="34" borderId="37" xfId="0" applyNumberFormat="1" applyFont="1" applyFill="1" applyBorder="1" applyAlignment="1">
      <alignment horizontal="right" vertical="center" shrinkToFit="1"/>
    </xf>
    <xf numFmtId="176" fontId="5" fillId="34" borderId="26" xfId="0" applyNumberFormat="1" applyFont="1" applyFill="1" applyBorder="1" applyAlignment="1">
      <alignment horizontal="right" vertical="center" shrinkToFit="1"/>
    </xf>
    <xf numFmtId="176" fontId="5" fillId="34" borderId="18" xfId="0" applyNumberFormat="1" applyFont="1" applyFill="1" applyBorder="1" applyAlignment="1">
      <alignment horizontal="right" vertical="center" shrinkToFit="1"/>
    </xf>
    <xf numFmtId="176" fontId="5" fillId="34" borderId="15" xfId="0" applyNumberFormat="1" applyFont="1" applyFill="1" applyBorder="1" applyAlignment="1">
      <alignment horizontal="right" vertical="center" shrinkToFit="1"/>
    </xf>
    <xf numFmtId="176" fontId="0" fillId="0" borderId="17" xfId="0" applyNumberFormat="1" applyBorder="1" applyAlignment="1" applyProtection="1">
      <alignment vertical="center"/>
      <protection locked="0"/>
    </xf>
    <xf numFmtId="176" fontId="5" fillId="33" borderId="28" xfId="0" applyNumberFormat="1" applyFont="1" applyFill="1" applyBorder="1" applyAlignment="1" applyProtection="1">
      <alignment horizontal="center" vertical="center" shrinkToFit="1"/>
      <protection locked="0"/>
    </xf>
    <xf numFmtId="176" fontId="5" fillId="33" borderId="57" xfId="0" applyNumberFormat="1" applyFont="1" applyFill="1" applyBorder="1" applyAlignment="1" applyProtection="1">
      <alignment horizontal="center" vertical="center" shrinkToFit="1"/>
      <protection locked="0"/>
    </xf>
    <xf numFmtId="176" fontId="5" fillId="34" borderId="67" xfId="0" applyNumberFormat="1" applyFont="1" applyFill="1" applyBorder="1" applyAlignment="1">
      <alignment horizontal="right" vertical="center" shrinkToFit="1"/>
    </xf>
    <xf numFmtId="176" fontId="5" fillId="34" borderId="64" xfId="0" applyNumberFormat="1" applyFont="1" applyFill="1" applyBorder="1" applyAlignment="1">
      <alignment horizontal="right" vertical="center" shrinkToFit="1"/>
    </xf>
    <xf numFmtId="176" fontId="5" fillId="34" borderId="76" xfId="0" applyNumberFormat="1" applyFont="1" applyFill="1" applyBorder="1" applyAlignment="1">
      <alignment horizontal="right" vertical="center" shrinkToFit="1"/>
    </xf>
    <xf numFmtId="176" fontId="5" fillId="34" borderId="56" xfId="0" applyNumberFormat="1" applyFont="1" applyFill="1" applyBorder="1" applyAlignment="1">
      <alignment horizontal="right" vertical="center" shrinkToFit="1"/>
    </xf>
    <xf numFmtId="176" fontId="5" fillId="33" borderId="27" xfId="0" applyNumberFormat="1" applyFont="1" applyFill="1" applyBorder="1" applyAlignment="1" applyProtection="1">
      <alignment horizontal="right" vertical="center" shrinkToFit="1"/>
      <protection locked="0"/>
    </xf>
    <xf numFmtId="176" fontId="5" fillId="33" borderId="52" xfId="0" applyNumberFormat="1" applyFont="1" applyFill="1" applyBorder="1" applyAlignment="1" applyProtection="1">
      <alignment horizontal="right" vertical="center" shrinkToFit="1"/>
      <protection locked="0"/>
    </xf>
    <xf numFmtId="0" fontId="5" fillId="33" borderId="77" xfId="0" applyFont="1" applyFill="1" applyBorder="1" applyAlignment="1" applyProtection="1">
      <alignment horizontal="center" vertical="center" shrinkToFit="1"/>
      <protection/>
    </xf>
    <xf numFmtId="0" fontId="5" fillId="33" borderId="78" xfId="0" applyFont="1" applyFill="1" applyBorder="1" applyAlignment="1" applyProtection="1">
      <alignment horizontal="center" vertical="center" shrinkToFit="1"/>
      <protection/>
    </xf>
    <xf numFmtId="0" fontId="5" fillId="33" borderId="79" xfId="0" applyFont="1" applyFill="1" applyBorder="1" applyAlignment="1" applyProtection="1">
      <alignment horizontal="center" vertical="center" shrinkToFit="1"/>
      <protection/>
    </xf>
    <xf numFmtId="176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75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47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176" fontId="5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87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 applyProtection="1">
      <alignment horizontal="center" vertical="center" shrinkToFit="1"/>
      <protection locked="0"/>
    </xf>
    <xf numFmtId="0" fontId="5" fillId="33" borderId="88" xfId="0" applyFont="1" applyFill="1" applyBorder="1" applyAlignment="1" applyProtection="1">
      <alignment horizontal="center" vertical="center" shrinkToFit="1"/>
      <protection locked="0"/>
    </xf>
    <xf numFmtId="6" fontId="8" fillId="33" borderId="0" xfId="57" applyFont="1" applyFill="1" applyAlignment="1" applyProtection="1">
      <alignment horizontal="center"/>
      <protection locked="0"/>
    </xf>
    <xf numFmtId="176" fontId="5" fillId="34" borderId="88" xfId="0" applyNumberFormat="1" applyFont="1" applyFill="1" applyBorder="1" applyAlignment="1">
      <alignment horizontal="right" vertical="center" shrinkToFit="1"/>
    </xf>
    <xf numFmtId="176" fontId="5" fillId="34" borderId="89" xfId="0" applyNumberFormat="1" applyFont="1" applyFill="1" applyBorder="1" applyAlignment="1">
      <alignment horizontal="right" vertical="center" shrinkToFit="1"/>
    </xf>
    <xf numFmtId="176" fontId="5" fillId="34" borderId="90" xfId="0" applyNumberFormat="1" applyFont="1" applyFill="1" applyBorder="1" applyAlignment="1">
      <alignment horizontal="right" vertical="center" shrinkToFit="1"/>
    </xf>
    <xf numFmtId="176" fontId="5" fillId="34" borderId="91" xfId="0" applyNumberFormat="1" applyFont="1" applyFill="1" applyBorder="1" applyAlignment="1">
      <alignment horizontal="right" vertical="center" shrinkToFit="1"/>
    </xf>
    <xf numFmtId="0" fontId="5" fillId="33" borderId="76" xfId="0" applyFont="1" applyFill="1" applyBorder="1" applyAlignment="1" applyProtection="1">
      <alignment horizontal="center" vertical="center" shrinkToFit="1"/>
      <protection locked="0"/>
    </xf>
    <xf numFmtId="0" fontId="5" fillId="33" borderId="92" xfId="0" applyFont="1" applyFill="1" applyBorder="1" applyAlignment="1" applyProtection="1">
      <alignment horizontal="center" vertical="center" shrinkToFit="1"/>
      <protection locked="0"/>
    </xf>
    <xf numFmtId="176" fontId="5" fillId="34" borderId="93" xfId="0" applyNumberFormat="1" applyFont="1" applyFill="1" applyBorder="1" applyAlignment="1">
      <alignment horizontal="right" vertical="center" shrinkToFit="1"/>
    </xf>
    <xf numFmtId="176" fontId="5" fillId="34" borderId="27" xfId="0" applyNumberFormat="1" applyFont="1" applyFill="1" applyBorder="1" applyAlignment="1">
      <alignment horizontal="right" vertical="center" shrinkToFit="1"/>
    </xf>
    <xf numFmtId="176" fontId="5" fillId="34" borderId="52" xfId="0" applyNumberFormat="1" applyFont="1" applyFill="1" applyBorder="1" applyAlignment="1">
      <alignment horizontal="right" vertical="center" shrinkToFit="1"/>
    </xf>
    <xf numFmtId="0" fontId="7" fillId="33" borderId="81" xfId="0" applyFont="1" applyFill="1" applyBorder="1" applyAlignment="1">
      <alignment horizontal="center" vertical="center" shrinkToFit="1"/>
    </xf>
    <xf numFmtId="0" fontId="7" fillId="33" borderId="82" xfId="0" applyFont="1" applyFill="1" applyBorder="1" applyAlignment="1">
      <alignment horizontal="center" vertical="center" shrinkToFit="1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83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84" xfId="0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85" xfId="0" applyFont="1" applyFill="1" applyBorder="1" applyAlignment="1">
      <alignment horizontal="center" vertical="center" shrinkToFit="1"/>
    </xf>
    <xf numFmtId="176" fontId="5" fillId="34" borderId="19" xfId="0" applyNumberFormat="1" applyFont="1" applyFill="1" applyBorder="1" applyAlignment="1">
      <alignment horizontal="right" vertical="center" shrinkToFit="1"/>
    </xf>
    <xf numFmtId="176" fontId="5" fillId="34" borderId="75" xfId="0" applyNumberFormat="1" applyFont="1" applyFill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left"/>
    </xf>
    <xf numFmtId="49" fontId="0" fillId="33" borderId="68" xfId="0" applyNumberFormat="1" applyFont="1" applyFill="1" applyBorder="1" applyAlignment="1">
      <alignment horizontal="center" vertical="center"/>
    </xf>
    <xf numFmtId="49" fontId="0" fillId="33" borderId="94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 applyProtection="1">
      <alignment horizontal="center" vertical="center" shrinkToFit="1"/>
      <protection/>
    </xf>
    <xf numFmtId="0" fontId="0" fillId="33" borderId="80" xfId="0" applyFont="1" applyFill="1" applyBorder="1" applyAlignment="1" applyProtection="1">
      <alignment horizontal="center" vertical="center" shrinkToFit="1"/>
      <protection/>
    </xf>
    <xf numFmtId="0" fontId="0" fillId="33" borderId="86" xfId="0" applyFont="1" applyFill="1" applyBorder="1" applyAlignment="1" applyProtection="1">
      <alignment horizontal="center" vertical="center" shrinkToFit="1"/>
      <protection/>
    </xf>
    <xf numFmtId="0" fontId="0" fillId="33" borderId="87" xfId="0" applyFont="1" applyFill="1" applyBorder="1" applyAlignment="1" applyProtection="1">
      <alignment horizontal="center" vertical="center" shrinkToFit="1"/>
      <protection/>
    </xf>
    <xf numFmtId="49" fontId="0" fillId="33" borderId="26" xfId="0" applyNumberFormat="1" applyFont="1" applyFill="1" applyBorder="1" applyAlignment="1" applyProtection="1">
      <alignment horizontal="center" vertical="center" shrinkToFit="1"/>
      <protection/>
    </xf>
    <xf numFmtId="49" fontId="0" fillId="33" borderId="21" xfId="0" applyNumberFormat="1" applyFont="1" applyFill="1" applyBorder="1" applyAlignment="1" applyProtection="1">
      <alignment horizontal="center" vertical="center" shrinkToFit="1"/>
      <protection/>
    </xf>
    <xf numFmtId="0" fontId="5" fillId="33" borderId="81" xfId="0" applyFont="1" applyFill="1" applyBorder="1" applyAlignment="1" applyProtection="1">
      <alignment horizontal="center" vertical="center" shrinkToFit="1"/>
      <protection locked="0"/>
    </xf>
    <xf numFmtId="176" fontId="5" fillId="33" borderId="19" xfId="0" applyNumberFormat="1" applyFont="1" applyFill="1" applyBorder="1" applyAlignment="1" applyProtection="1">
      <alignment horizontal="right" vertical="center" shrinkToFit="1"/>
      <protection locked="0"/>
    </xf>
    <xf numFmtId="176" fontId="5" fillId="33" borderId="75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81" xfId="0" applyFont="1" applyFill="1" applyBorder="1" applyAlignment="1" applyProtection="1">
      <alignment horizontal="center" vertical="center" shrinkToFit="1"/>
      <protection/>
    </xf>
    <xf numFmtId="0" fontId="0" fillId="33" borderId="88" xfId="0" applyFont="1" applyFill="1" applyBorder="1" applyAlignment="1" applyProtection="1">
      <alignment horizontal="center" vertical="center" shrinkToFit="1"/>
      <protection/>
    </xf>
    <xf numFmtId="49" fontId="0" fillId="33" borderId="19" xfId="0" applyNumberFormat="1" applyFont="1" applyFill="1" applyBorder="1" applyAlignment="1" applyProtection="1">
      <alignment horizontal="center" vertical="center" shrinkToFit="1"/>
      <protection/>
    </xf>
    <xf numFmtId="49" fontId="0" fillId="33" borderId="75" xfId="0" applyNumberFormat="1" applyFont="1" applyFill="1" applyBorder="1" applyAlignment="1" applyProtection="1">
      <alignment horizontal="center" vertical="center" shrinkToFit="1"/>
      <protection/>
    </xf>
    <xf numFmtId="0" fontId="0" fillId="33" borderId="81" xfId="0" applyFont="1" applyFill="1" applyBorder="1" applyAlignment="1">
      <alignment horizontal="center" vertical="center" shrinkToFit="1"/>
    </xf>
    <xf numFmtId="0" fontId="0" fillId="33" borderId="82" xfId="0" applyFont="1" applyFill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 applyProtection="1">
      <alignment horizontal="center" vertical="center"/>
      <protection/>
    </xf>
    <xf numFmtId="0" fontId="0" fillId="33" borderId="80" xfId="0" applyFont="1" applyFill="1" applyBorder="1" applyAlignment="1" applyProtection="1">
      <alignment horizontal="center" vertical="center"/>
      <protection/>
    </xf>
    <xf numFmtId="0" fontId="0" fillId="33" borderId="8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84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 shrinkToFit="1"/>
      <protection/>
    </xf>
    <xf numFmtId="0" fontId="0" fillId="33" borderId="85" xfId="0" applyFont="1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176" fontId="5" fillId="0" borderId="9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93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9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176" fontId="5" fillId="33" borderId="76" xfId="0" applyNumberFormat="1" applyFont="1" applyFill="1" applyBorder="1" applyAlignment="1">
      <alignment horizontal="right" vertical="center" shrinkToFit="1"/>
    </xf>
    <xf numFmtId="176" fontId="5" fillId="33" borderId="56" xfId="0" applyNumberFormat="1" applyFont="1" applyFill="1" applyBorder="1" applyAlignment="1">
      <alignment horizontal="right" vertical="center" shrinkToFit="1"/>
    </xf>
    <xf numFmtId="176" fontId="5" fillId="33" borderId="27" xfId="0" applyNumberFormat="1" applyFont="1" applyFill="1" applyBorder="1" applyAlignment="1">
      <alignment horizontal="right" vertical="center" shrinkToFit="1"/>
    </xf>
    <xf numFmtId="176" fontId="5" fillId="33" borderId="52" xfId="0" applyNumberFormat="1" applyFont="1" applyFill="1" applyBorder="1" applyAlignment="1">
      <alignment horizontal="right" vertical="center" shrinkToFit="1"/>
    </xf>
    <xf numFmtId="0" fontId="0" fillId="33" borderId="88" xfId="0" applyFont="1" applyFill="1" applyBorder="1" applyAlignment="1">
      <alignment horizontal="center" vertical="center" shrinkToFit="1"/>
    </xf>
    <xf numFmtId="49" fontId="0" fillId="33" borderId="19" xfId="0" applyNumberFormat="1" applyFont="1" applyFill="1" applyBorder="1" applyAlignment="1">
      <alignment horizontal="center" vertical="center" shrinkToFit="1"/>
    </xf>
    <xf numFmtId="49" fontId="0" fillId="33" borderId="75" xfId="0" applyNumberFormat="1" applyFont="1" applyFill="1" applyBorder="1" applyAlignment="1">
      <alignment horizontal="center" vertical="center" shrinkToFit="1"/>
    </xf>
    <xf numFmtId="0" fontId="0" fillId="33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81" xfId="0" applyFont="1" applyFill="1" applyBorder="1" applyAlignment="1">
      <alignment horizontal="center" vertical="center" shrinkToFit="1"/>
    </xf>
    <xf numFmtId="176" fontId="5" fillId="33" borderId="19" xfId="0" applyNumberFormat="1" applyFont="1" applyFill="1" applyBorder="1" applyAlignment="1">
      <alignment horizontal="right" vertical="center" shrinkToFit="1"/>
    </xf>
    <xf numFmtId="176" fontId="5" fillId="33" borderId="75" xfId="0" applyNumberFormat="1" applyFont="1" applyFill="1" applyBorder="1" applyAlignment="1">
      <alignment horizontal="right" vertical="center" shrinkToFit="1"/>
    </xf>
    <xf numFmtId="176" fontId="5" fillId="33" borderId="67" xfId="0" applyNumberFormat="1" applyFont="1" applyFill="1" applyBorder="1" applyAlignment="1">
      <alignment horizontal="right" vertical="center" shrinkToFit="1"/>
    </xf>
    <xf numFmtId="176" fontId="5" fillId="33" borderId="64" xfId="0" applyNumberFormat="1" applyFont="1" applyFill="1" applyBorder="1" applyAlignment="1">
      <alignment horizontal="right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80" xfId="0" applyFont="1" applyFill="1" applyBorder="1" applyAlignment="1">
      <alignment horizontal="center" vertical="center" shrinkToFit="1"/>
    </xf>
    <xf numFmtId="0" fontId="0" fillId="33" borderId="86" xfId="0" applyFont="1" applyFill="1" applyBorder="1" applyAlignment="1">
      <alignment horizontal="center" vertical="center" shrinkToFit="1"/>
    </xf>
    <xf numFmtId="0" fontId="0" fillId="33" borderId="87" xfId="0" applyFont="1" applyFill="1" applyBorder="1" applyAlignment="1">
      <alignment horizontal="center" vertical="center" shrinkToFit="1"/>
    </xf>
    <xf numFmtId="49" fontId="0" fillId="33" borderId="26" xfId="0" applyNumberFormat="1" applyFont="1" applyFill="1" applyBorder="1" applyAlignment="1">
      <alignment horizontal="center" vertical="center" shrinkToFit="1"/>
    </xf>
    <xf numFmtId="49" fontId="0" fillId="33" borderId="21" xfId="0" applyNumberFormat="1" applyFont="1" applyFill="1" applyBorder="1" applyAlignment="1">
      <alignment horizontal="center" vertical="center" shrinkToFit="1"/>
    </xf>
    <xf numFmtId="0" fontId="5" fillId="33" borderId="76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176" fontId="5" fillId="33" borderId="88" xfId="0" applyNumberFormat="1" applyFont="1" applyFill="1" applyBorder="1" applyAlignment="1">
      <alignment horizontal="right" vertical="center" shrinkToFit="1"/>
    </xf>
    <xf numFmtId="176" fontId="5" fillId="33" borderId="89" xfId="0" applyNumberFormat="1" applyFont="1" applyFill="1" applyBorder="1" applyAlignment="1">
      <alignment horizontal="right" vertical="center" shrinkToFit="1"/>
    </xf>
    <xf numFmtId="176" fontId="5" fillId="33" borderId="90" xfId="0" applyNumberFormat="1" applyFont="1" applyFill="1" applyBorder="1" applyAlignment="1">
      <alignment horizontal="right" vertical="center" shrinkToFit="1"/>
    </xf>
    <xf numFmtId="176" fontId="5" fillId="33" borderId="93" xfId="0" applyNumberFormat="1" applyFont="1" applyFill="1" applyBorder="1" applyAlignment="1">
      <alignment horizontal="right" vertical="center" shrinkToFit="1"/>
    </xf>
    <xf numFmtId="6" fontId="8" fillId="33" borderId="0" xfId="57" applyFont="1" applyFill="1" applyAlignment="1">
      <alignment horizontal="center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5" fillId="33" borderId="79" xfId="0" applyFont="1" applyFill="1" applyBorder="1" applyAlignment="1">
      <alignment horizontal="center" vertical="center" shrinkToFit="1"/>
    </xf>
    <xf numFmtId="176" fontId="5" fillId="33" borderId="47" xfId="0" applyNumberFormat="1" applyFont="1" applyFill="1" applyBorder="1" applyAlignment="1">
      <alignment horizontal="right" vertical="center" shrinkToFit="1"/>
    </xf>
    <xf numFmtId="176" fontId="5" fillId="33" borderId="80" xfId="0" applyNumberFormat="1" applyFont="1" applyFill="1" applyBorder="1" applyAlignment="1">
      <alignment horizontal="right" vertical="center" shrinkToFit="1"/>
    </xf>
    <xf numFmtId="176" fontId="5" fillId="33" borderId="86" xfId="0" applyNumberFormat="1" applyFont="1" applyFill="1" applyBorder="1" applyAlignment="1">
      <alignment horizontal="right" vertical="center" shrinkToFit="1"/>
    </xf>
    <xf numFmtId="176" fontId="5" fillId="33" borderId="87" xfId="0" applyNumberFormat="1" applyFont="1" applyFill="1" applyBorder="1" applyAlignment="1">
      <alignment horizontal="right" vertical="center" shrinkToFit="1"/>
    </xf>
    <xf numFmtId="176" fontId="5" fillId="33" borderId="26" xfId="0" applyNumberFormat="1" applyFont="1" applyFill="1" applyBorder="1" applyAlignment="1">
      <alignment horizontal="right" vertical="center" shrinkToFit="1"/>
    </xf>
    <xf numFmtId="176" fontId="5" fillId="33" borderId="21" xfId="0" applyNumberFormat="1" applyFont="1" applyFill="1" applyBorder="1" applyAlignment="1">
      <alignment horizontal="right" vertical="center" shrinkToFit="1"/>
    </xf>
    <xf numFmtId="176" fontId="5" fillId="33" borderId="91" xfId="0" applyNumberFormat="1" applyFont="1" applyFill="1" applyBorder="1" applyAlignment="1">
      <alignment horizontal="right" vertical="center" shrinkToFit="1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51</xdr:row>
      <xdr:rowOff>0</xdr:rowOff>
    </xdr:from>
    <xdr:to>
      <xdr:col>0</xdr:col>
      <xdr:colOff>1571625</xdr:colOff>
      <xdr:row>51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809625" y="1158240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</a:t>
          </a:r>
        </a:p>
      </xdr:txBody>
    </xdr:sp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1628775</xdr:colOff>
      <xdr:row>51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152400" y="11582400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期末未成工事支出金を増やして、完成工事原価（Ｐ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Ｌ費用）を減らすことによって、利益を膨らませるのが、粉飾決算の典型例。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未成工事支出金の妥当性検証が必要。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（検証方法は後記）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600075</xdr:colOff>
      <xdr:row>49</xdr:row>
      <xdr:rowOff>66675</xdr:rowOff>
    </xdr:from>
    <xdr:to>
      <xdr:col>0</xdr:col>
      <xdr:colOff>1047750</xdr:colOff>
      <xdr:row>49</xdr:row>
      <xdr:rowOff>219075</xdr:rowOff>
    </xdr:to>
    <xdr:sp>
      <xdr:nvSpPr>
        <xdr:cNvPr id="3" name="Rectangle 23"/>
        <xdr:cNvSpPr>
          <a:spLocks/>
        </xdr:cNvSpPr>
      </xdr:nvSpPr>
      <xdr:spPr>
        <a:xfrm>
          <a:off x="600075" y="11191875"/>
          <a:ext cx="4476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16</xdr:row>
      <xdr:rowOff>38100</xdr:rowOff>
    </xdr:from>
    <xdr:to>
      <xdr:col>21</xdr:col>
      <xdr:colOff>257175</xdr:colOff>
      <xdr:row>20</xdr:row>
      <xdr:rowOff>66675</xdr:rowOff>
    </xdr:to>
    <xdr:sp>
      <xdr:nvSpPr>
        <xdr:cNvPr id="1" name="AutoShape 12"/>
        <xdr:cNvSpPr>
          <a:spLocks/>
        </xdr:cNvSpPr>
      </xdr:nvSpPr>
      <xdr:spPr>
        <a:xfrm>
          <a:off x="10029825" y="3876675"/>
          <a:ext cx="3505200" cy="904875"/>
        </a:xfrm>
        <a:prstGeom prst="borderCallout2">
          <a:avLst>
            <a:gd name="adj1" fmla="val 66574"/>
            <a:gd name="adj2" fmla="val -76314"/>
            <a:gd name="adj3" fmla="val 59782"/>
            <a:gd name="adj4" fmla="val -37370"/>
            <a:gd name="adj5" fmla="val 52175"/>
            <a:gd name="adj6" fmla="val -3737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原価＝材料費＋外注費＋労務費＋工事に係る経費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（実行予算から算出して下さい。）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実行予算を作成していない場合は、平均的な原価率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</a:t>
          </a:r>
        </a:p>
      </xdr:txBody>
    </xdr:sp>
    <xdr:clientData/>
  </xdr:twoCellAnchor>
  <xdr:twoCellAnchor>
    <xdr:from>
      <xdr:col>12</xdr:col>
      <xdr:colOff>57150</xdr:colOff>
      <xdr:row>16</xdr:row>
      <xdr:rowOff>76200</xdr:rowOff>
    </xdr:from>
    <xdr:to>
      <xdr:col>14</xdr:col>
      <xdr:colOff>333375</xdr:colOff>
      <xdr:row>18</xdr:row>
      <xdr:rowOff>123825</xdr:rowOff>
    </xdr:to>
    <xdr:sp>
      <xdr:nvSpPr>
        <xdr:cNvPr id="2" name="AutoShape 14"/>
        <xdr:cNvSpPr>
          <a:spLocks/>
        </xdr:cNvSpPr>
      </xdr:nvSpPr>
      <xdr:spPr>
        <a:xfrm>
          <a:off x="7419975" y="3914775"/>
          <a:ext cx="1590675" cy="485775"/>
        </a:xfrm>
        <a:prstGeom prst="borderCallout2">
          <a:avLst>
            <a:gd name="adj1" fmla="val -72157"/>
            <a:gd name="adj2" fmla="val -59805"/>
            <a:gd name="adj3" fmla="val -64972"/>
            <a:gd name="adj4" fmla="val -26472"/>
            <a:gd name="adj5" fmla="val -54791"/>
            <a:gd name="adj6" fmla="val -264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前月までの累計を記入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11</xdr:col>
      <xdr:colOff>9525</xdr:colOff>
      <xdr:row>5</xdr:row>
      <xdr:rowOff>9525</xdr:rowOff>
    </xdr:from>
    <xdr:to>
      <xdr:col>11</xdr:col>
      <xdr:colOff>647700</xdr:colOff>
      <xdr:row>16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6715125" y="1438275"/>
          <a:ext cx="638175" cy="24003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23</xdr:col>
      <xdr:colOff>9525</xdr:colOff>
      <xdr:row>15</xdr:row>
      <xdr:rowOff>28575</xdr:rowOff>
    </xdr:to>
    <xdr:sp>
      <xdr:nvSpPr>
        <xdr:cNvPr id="4" name="AutoShape 17"/>
        <xdr:cNvSpPr>
          <a:spLocks/>
        </xdr:cNvSpPr>
      </xdr:nvSpPr>
      <xdr:spPr>
        <a:xfrm>
          <a:off x="13935075" y="3400425"/>
          <a:ext cx="428625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1</xdr:row>
      <xdr:rowOff>219075</xdr:rowOff>
    </xdr:from>
    <xdr:to>
      <xdr:col>22</xdr:col>
      <xdr:colOff>28575</xdr:colOff>
      <xdr:row>5</xdr:row>
      <xdr:rowOff>28575</xdr:rowOff>
    </xdr:to>
    <xdr:sp>
      <xdr:nvSpPr>
        <xdr:cNvPr id="5" name="AutoShape 29"/>
        <xdr:cNvSpPr>
          <a:spLocks/>
        </xdr:cNvSpPr>
      </xdr:nvSpPr>
      <xdr:spPr>
        <a:xfrm>
          <a:off x="9324975" y="561975"/>
          <a:ext cx="4638675" cy="895350"/>
        </a:xfrm>
        <a:prstGeom prst="borderCallout2">
          <a:avLst>
            <a:gd name="adj1" fmla="val -64782"/>
            <a:gd name="adj2" fmla="val 88296"/>
            <a:gd name="adj3" fmla="val -59037"/>
            <a:gd name="adj4" fmla="val -37236"/>
            <a:gd name="adj5" fmla="val -51643"/>
            <a:gd name="adj6" fmla="val -3723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月毎に入金・支払・借入額を記入して下さい。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（累計ではなく、当月発生分のみ記入）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手形の受領時、支払手形は振出時に金額を記入して下さい。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借入返済はマイナス表記として下さい。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21</xdr:col>
      <xdr:colOff>9525</xdr:colOff>
      <xdr:row>10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7362825" y="1866900"/>
          <a:ext cx="5924550" cy="6572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5</xdr:col>
      <xdr:colOff>9525</xdr:colOff>
      <xdr:row>5</xdr:row>
      <xdr:rowOff>9525</xdr:rowOff>
    </xdr:to>
    <xdr:sp>
      <xdr:nvSpPr>
        <xdr:cNvPr id="7" name="AutoShape 31"/>
        <xdr:cNvSpPr>
          <a:spLocks/>
        </xdr:cNvSpPr>
      </xdr:nvSpPr>
      <xdr:spPr>
        <a:xfrm>
          <a:off x="3057525" y="1219200"/>
          <a:ext cx="1181100" cy="2190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114300</xdr:rowOff>
    </xdr:from>
    <xdr:to>
      <xdr:col>11</xdr:col>
      <xdr:colOff>485775</xdr:colOff>
      <xdr:row>3</xdr:row>
      <xdr:rowOff>190500</xdr:rowOff>
    </xdr:to>
    <xdr:sp>
      <xdr:nvSpPr>
        <xdr:cNvPr id="8" name="AutoShape 32"/>
        <xdr:cNvSpPr>
          <a:spLocks/>
        </xdr:cNvSpPr>
      </xdr:nvSpPr>
      <xdr:spPr>
        <a:xfrm>
          <a:off x="3562350" y="714375"/>
          <a:ext cx="3629025" cy="438150"/>
        </a:xfrm>
        <a:prstGeom prst="borderCallout2">
          <a:avLst>
            <a:gd name="adj1" fmla="val -57611"/>
            <a:gd name="adj2" fmla="val 58694"/>
            <a:gd name="adj3" fmla="val -55250"/>
            <a:gd name="adj4" fmla="val -23912"/>
            <a:gd name="adj5" fmla="val -52101"/>
            <a:gd name="adj6" fmla="val -239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工事の進捗に応じて入金されたものを記入して下さい。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（前受金・預託金・中間金除く）</a:t>
          </a:r>
        </a:p>
      </xdr:txBody>
    </xdr:sp>
    <xdr:clientData/>
  </xdr:twoCellAnchor>
  <xdr:twoCellAnchor>
    <xdr:from>
      <xdr:col>0</xdr:col>
      <xdr:colOff>809625</xdr:colOff>
      <xdr:row>51</xdr:row>
      <xdr:rowOff>0</xdr:rowOff>
    </xdr:from>
    <xdr:to>
      <xdr:col>0</xdr:col>
      <xdr:colOff>1571625</xdr:colOff>
      <xdr:row>51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809625" y="1158240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</a:t>
          </a:r>
        </a:p>
      </xdr:txBody>
    </xdr:sp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1628775</xdr:colOff>
      <xdr:row>51</xdr:row>
      <xdr:rowOff>0</xdr:rowOff>
    </xdr:to>
    <xdr:sp>
      <xdr:nvSpPr>
        <xdr:cNvPr id="10" name="Rectangle 103"/>
        <xdr:cNvSpPr>
          <a:spLocks/>
        </xdr:cNvSpPr>
      </xdr:nvSpPr>
      <xdr:spPr>
        <a:xfrm>
          <a:off x="152400" y="11582400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期末未成工事支出金を増やして、完成工事原価（Ｐ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Ｌ費用）を減らすことによって、利益を膨らませるのが、粉飾決算の典型例。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未成工事支出金の妥当性検証が必要。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（検証方法は後記）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1476375</xdr:colOff>
      <xdr:row>0</xdr:row>
      <xdr:rowOff>123825</xdr:rowOff>
    </xdr:from>
    <xdr:to>
      <xdr:col>2</xdr:col>
      <xdr:colOff>409575</xdr:colOff>
      <xdr:row>2</xdr:row>
      <xdr:rowOff>38100</xdr:rowOff>
    </xdr:to>
    <xdr:sp>
      <xdr:nvSpPr>
        <xdr:cNvPr id="11" name="Rectangle 127"/>
        <xdr:cNvSpPr>
          <a:spLocks/>
        </xdr:cNvSpPr>
      </xdr:nvSpPr>
      <xdr:spPr>
        <a:xfrm>
          <a:off x="1476375" y="123825"/>
          <a:ext cx="1171575" cy="5143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1</xdr:col>
      <xdr:colOff>19050</xdr:colOff>
      <xdr:row>3</xdr:row>
      <xdr:rowOff>161925</xdr:rowOff>
    </xdr:to>
    <xdr:sp>
      <xdr:nvSpPr>
        <xdr:cNvPr id="12" name="AutoShape 129"/>
        <xdr:cNvSpPr>
          <a:spLocks/>
        </xdr:cNvSpPr>
      </xdr:nvSpPr>
      <xdr:spPr>
        <a:xfrm>
          <a:off x="161925" y="685800"/>
          <a:ext cx="1647825" cy="438150"/>
        </a:xfrm>
        <a:prstGeom prst="borderCallout2">
          <a:avLst>
            <a:gd name="adj1" fmla="val 68495"/>
            <a:gd name="adj2" fmla="val 4347"/>
            <a:gd name="adj3" fmla="val 62717"/>
            <a:gd name="adj4" fmla="val -23912"/>
            <a:gd name="adj5" fmla="val 54624"/>
            <a:gd name="adj6" fmla="val -239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税抜の金額を記入して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</a:p>
      </xdr:txBody>
    </xdr:sp>
    <xdr:clientData/>
  </xdr:twoCellAnchor>
  <xdr:twoCellAnchor>
    <xdr:from>
      <xdr:col>1</xdr:col>
      <xdr:colOff>66675</xdr:colOff>
      <xdr:row>3</xdr:row>
      <xdr:rowOff>38100</xdr:rowOff>
    </xdr:from>
    <xdr:to>
      <xdr:col>2</xdr:col>
      <xdr:colOff>180975</xdr:colOff>
      <xdr:row>3</xdr:row>
      <xdr:rowOff>238125</xdr:rowOff>
    </xdr:to>
    <xdr:sp>
      <xdr:nvSpPr>
        <xdr:cNvPr id="13" name="AutoShape 130"/>
        <xdr:cNvSpPr>
          <a:spLocks/>
        </xdr:cNvSpPr>
      </xdr:nvSpPr>
      <xdr:spPr>
        <a:xfrm>
          <a:off x="1857375" y="1000125"/>
          <a:ext cx="561975" cy="2000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48</xdr:row>
      <xdr:rowOff>28575</xdr:rowOff>
    </xdr:from>
    <xdr:to>
      <xdr:col>13</xdr:col>
      <xdr:colOff>257175</xdr:colOff>
      <xdr:row>49</xdr:row>
      <xdr:rowOff>85725</xdr:rowOff>
    </xdr:to>
    <xdr:sp>
      <xdr:nvSpPr>
        <xdr:cNvPr id="14" name="AutoShape 132"/>
        <xdr:cNvSpPr>
          <a:spLocks/>
        </xdr:cNvSpPr>
      </xdr:nvSpPr>
      <xdr:spPr>
        <a:xfrm>
          <a:off x="295275" y="10925175"/>
          <a:ext cx="7981950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0</xdr:rowOff>
    </xdr:from>
    <xdr:to>
      <xdr:col>27</xdr:col>
      <xdr:colOff>295275</xdr:colOff>
      <xdr:row>36</xdr:row>
      <xdr:rowOff>200025</xdr:rowOff>
    </xdr:to>
    <xdr:sp>
      <xdr:nvSpPr>
        <xdr:cNvPr id="15" name="AutoShape 133"/>
        <xdr:cNvSpPr>
          <a:spLocks/>
        </xdr:cNvSpPr>
      </xdr:nvSpPr>
      <xdr:spPr>
        <a:xfrm>
          <a:off x="16259175" y="1866900"/>
          <a:ext cx="600075" cy="65532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209550</xdr:rowOff>
    </xdr:from>
    <xdr:to>
      <xdr:col>27</xdr:col>
      <xdr:colOff>0</xdr:colOff>
      <xdr:row>48</xdr:row>
      <xdr:rowOff>171450</xdr:rowOff>
    </xdr:to>
    <xdr:sp>
      <xdr:nvSpPr>
        <xdr:cNvPr id="16" name="AutoShape 134"/>
        <xdr:cNvSpPr>
          <a:spLocks/>
        </xdr:cNvSpPr>
      </xdr:nvSpPr>
      <xdr:spPr>
        <a:xfrm flipV="1">
          <a:off x="8286750" y="8429625"/>
          <a:ext cx="8277225" cy="2638425"/>
        </a:xfrm>
        <a:prstGeom prst="curvedConnector2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171450</xdr:rowOff>
    </xdr:from>
    <xdr:to>
      <xdr:col>5</xdr:col>
      <xdr:colOff>838200</xdr:colOff>
      <xdr:row>20</xdr:row>
      <xdr:rowOff>66675</xdr:rowOff>
    </xdr:to>
    <xdr:sp>
      <xdr:nvSpPr>
        <xdr:cNvPr id="17" name="Rectangle 135"/>
        <xdr:cNvSpPr>
          <a:spLocks/>
        </xdr:cNvSpPr>
      </xdr:nvSpPr>
      <xdr:spPr>
        <a:xfrm>
          <a:off x="428625" y="4229100"/>
          <a:ext cx="46386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進捗１００％で完成工事として売上計上したものの、未受領額がある場合には、当該工事も記入して下さい。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75" zoomScaleNormal="75" zoomScaleSheetLayoutView="75" zoomScalePageLayoutView="0" workbookViewId="0" topLeftCell="A1">
      <selection activeCell="A1" sqref="A1:AB1"/>
    </sheetView>
  </sheetViews>
  <sheetFormatPr defaultColWidth="9.00390625" defaultRowHeight="13.5"/>
  <cols>
    <col min="1" max="1" width="23.50390625" style="0" customWidth="1"/>
    <col min="2" max="2" width="5.875" style="0" customWidth="1"/>
    <col min="3" max="3" width="10.625" style="0" customWidth="1"/>
    <col min="4" max="4" width="4.875" style="0" customWidth="1"/>
    <col min="5" max="5" width="10.625" style="0" customWidth="1"/>
    <col min="6" max="6" width="13.75390625" style="0" customWidth="1"/>
    <col min="7" max="10" width="3.375" style="0" customWidth="1"/>
    <col min="11" max="11" width="5.25390625" style="0" customWidth="1"/>
    <col min="12" max="22" width="8.625" style="0" customWidth="1"/>
    <col min="23" max="23" width="5.50390625" style="0" customWidth="1"/>
    <col min="24" max="24" width="8.625" style="0" customWidth="1"/>
    <col min="25" max="25" width="5.25390625" style="0" customWidth="1"/>
    <col min="26" max="26" width="11.00390625" style="0" customWidth="1"/>
    <col min="27" max="28" width="4.125" style="0" customWidth="1"/>
  </cols>
  <sheetData>
    <row r="1" spans="1:28" ht="27" customHeight="1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20.25" customHeight="1">
      <c r="A2" s="2" t="s">
        <v>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1"/>
      <c r="O2" s="2"/>
      <c r="P2" s="2"/>
      <c r="Q2" s="4"/>
      <c r="R2" s="4"/>
      <c r="S2" s="4"/>
      <c r="T2" s="2"/>
      <c r="U2" s="2"/>
      <c r="V2" s="4" t="s">
        <v>1</v>
      </c>
      <c r="W2" s="277"/>
      <c r="X2" s="277"/>
      <c r="Y2" s="277"/>
      <c r="Z2" s="277"/>
      <c r="AA2" s="277"/>
      <c r="AB2" s="277"/>
    </row>
    <row r="3" spans="1:28" ht="28.5" customHeight="1">
      <c r="A3" s="4"/>
      <c r="B3" s="4"/>
      <c r="C3" s="4"/>
      <c r="D3" s="4"/>
      <c r="E3" s="4"/>
      <c r="F3" s="2"/>
      <c r="G3" s="2"/>
      <c r="H3" s="2"/>
      <c r="I3" s="1"/>
      <c r="J3" s="2"/>
      <c r="K3" s="2"/>
      <c r="L3" s="117" t="s">
        <v>99</v>
      </c>
      <c r="M3" s="1"/>
      <c r="N3" s="4"/>
      <c r="O3" s="4"/>
      <c r="P3" s="2"/>
      <c r="Q3" s="5"/>
      <c r="R3" s="5"/>
      <c r="S3" s="5"/>
      <c r="T3" s="2"/>
      <c r="U3" s="2"/>
      <c r="V3" s="5" t="s">
        <v>2</v>
      </c>
      <c r="W3" s="278"/>
      <c r="X3" s="278"/>
      <c r="Y3" s="278"/>
      <c r="Z3" s="278"/>
      <c r="AA3" s="278"/>
      <c r="AB3" s="278"/>
    </row>
    <row r="4" spans="1:28" ht="19.5" customHeight="1" thickBot="1">
      <c r="A4" s="4"/>
      <c r="B4" s="232" t="s">
        <v>93</v>
      </c>
      <c r="C4" s="232"/>
      <c r="D4" s="4"/>
      <c r="E4" s="4"/>
      <c r="F4" s="4"/>
      <c r="G4" s="4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0"/>
      <c r="V4" s="10"/>
      <c r="W4" s="116"/>
      <c r="X4" s="51"/>
      <c r="Y4" s="25"/>
      <c r="Z4" s="150" t="s">
        <v>3</v>
      </c>
      <c r="AB4" s="139" t="s">
        <v>82</v>
      </c>
    </row>
    <row r="5" spans="1:28" ht="17.25" customHeight="1">
      <c r="A5" s="244" t="s">
        <v>22</v>
      </c>
      <c r="B5" s="235" t="s">
        <v>70</v>
      </c>
      <c r="C5" s="236"/>
      <c r="D5" s="246" t="s">
        <v>73</v>
      </c>
      <c r="E5" s="247"/>
      <c r="F5" s="167" t="s">
        <v>87</v>
      </c>
      <c r="G5" s="256" t="s">
        <v>27</v>
      </c>
      <c r="H5" s="257"/>
      <c r="I5" s="257"/>
      <c r="J5" s="258"/>
      <c r="K5" s="265" t="s">
        <v>28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48" t="s">
        <v>17</v>
      </c>
      <c r="X5" s="249"/>
      <c r="Y5" s="250" t="s">
        <v>34</v>
      </c>
      <c r="Z5" s="251"/>
      <c r="AA5" s="250" t="s">
        <v>7</v>
      </c>
      <c r="AB5" s="279"/>
    </row>
    <row r="6" spans="1:28" ht="17.25" customHeight="1">
      <c r="A6" s="245"/>
      <c r="B6" s="168" t="s">
        <v>26</v>
      </c>
      <c r="C6" s="169" t="s">
        <v>71</v>
      </c>
      <c r="D6" s="239" t="s">
        <v>89</v>
      </c>
      <c r="E6" s="240"/>
      <c r="F6" s="170" t="s">
        <v>74</v>
      </c>
      <c r="G6" s="259"/>
      <c r="H6" s="260"/>
      <c r="I6" s="260"/>
      <c r="J6" s="261"/>
      <c r="K6" s="267" t="s">
        <v>35</v>
      </c>
      <c r="L6" s="233" t="s">
        <v>38</v>
      </c>
      <c r="M6" s="136"/>
      <c r="N6" s="137"/>
      <c r="O6" s="137"/>
      <c r="P6" s="137"/>
      <c r="Q6" s="137"/>
      <c r="R6" s="137"/>
      <c r="S6" s="137"/>
      <c r="T6" s="137"/>
      <c r="U6" s="137"/>
      <c r="V6" s="91"/>
      <c r="W6" s="52" t="s">
        <v>14</v>
      </c>
      <c r="X6" s="57" t="s">
        <v>43</v>
      </c>
      <c r="Y6" s="252"/>
      <c r="Z6" s="253"/>
      <c r="AA6" s="280"/>
      <c r="AB6" s="281"/>
    </row>
    <row r="7" spans="1:28" ht="17.25" customHeight="1" thickBot="1">
      <c r="A7" s="171" t="s">
        <v>23</v>
      </c>
      <c r="B7" s="237" t="s">
        <v>72</v>
      </c>
      <c r="C7" s="238"/>
      <c r="D7" s="269" t="s">
        <v>90</v>
      </c>
      <c r="E7" s="270"/>
      <c r="F7" s="172" t="s">
        <v>75</v>
      </c>
      <c r="G7" s="262"/>
      <c r="H7" s="263"/>
      <c r="I7" s="263"/>
      <c r="J7" s="264"/>
      <c r="K7" s="268"/>
      <c r="L7" s="234"/>
      <c r="M7" s="138" t="s">
        <v>92</v>
      </c>
      <c r="N7" s="138" t="s">
        <v>92</v>
      </c>
      <c r="O7" s="138" t="s">
        <v>92</v>
      </c>
      <c r="P7" s="138" t="s">
        <v>92</v>
      </c>
      <c r="Q7" s="138" t="s">
        <v>92</v>
      </c>
      <c r="R7" s="138" t="s">
        <v>92</v>
      </c>
      <c r="S7" s="138" t="s">
        <v>92</v>
      </c>
      <c r="T7" s="138" t="s">
        <v>92</v>
      </c>
      <c r="U7" s="138" t="s">
        <v>92</v>
      </c>
      <c r="V7" s="41" t="s">
        <v>45</v>
      </c>
      <c r="W7" s="53" t="s">
        <v>15</v>
      </c>
      <c r="X7" s="58" t="s">
        <v>44</v>
      </c>
      <c r="Y7" s="254"/>
      <c r="Z7" s="255"/>
      <c r="AA7" s="282" t="s">
        <v>76</v>
      </c>
      <c r="AB7" s="283"/>
    </row>
    <row r="8" spans="1:28" ht="17.25" customHeight="1">
      <c r="A8" s="241"/>
      <c r="B8" s="242"/>
      <c r="C8" s="243"/>
      <c r="D8" s="242"/>
      <c r="E8" s="243"/>
      <c r="F8" s="101"/>
      <c r="G8" s="129" t="s">
        <v>54</v>
      </c>
      <c r="H8" s="130"/>
      <c r="I8" s="130"/>
      <c r="J8" s="131"/>
      <c r="K8" s="19" t="s">
        <v>55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3">
        <f>IF(SUM(L8:U8)=0,"",SUM(L8:U8))</f>
      </c>
      <c r="W8" s="214">
        <f>IF(B8=0,"",B8)</f>
      </c>
      <c r="X8" s="215"/>
      <c r="Y8" s="134" t="s">
        <v>19</v>
      </c>
      <c r="Z8" s="135"/>
      <c r="AA8" s="112">
        <v>1</v>
      </c>
      <c r="AB8" s="113">
        <v>2</v>
      </c>
    </row>
    <row r="9" spans="1:28" ht="17.25" customHeight="1">
      <c r="A9" s="210"/>
      <c r="B9" s="149"/>
      <c r="C9" s="118">
        <f>IF(B8=0,"",B8*B9)</f>
      </c>
      <c r="D9" s="181">
        <f>IF(B8=0,"",C9-D8-F9)</f>
      </c>
      <c r="E9" s="182"/>
      <c r="F9" s="102"/>
      <c r="G9" s="207" t="s">
        <v>83</v>
      </c>
      <c r="H9" s="207"/>
      <c r="I9" s="207"/>
      <c r="J9" s="208"/>
      <c r="K9" s="17" t="s">
        <v>30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19">
        <f aca="true" t="shared" si="0" ref="V9:V39">IF(SUM(L9:U9)=0,"",SUM(L9:U9))</f>
      </c>
      <c r="W9" s="109"/>
      <c r="X9" s="121">
        <f>IF(B8=0,"",W8*W9)</f>
      </c>
      <c r="Y9" s="28" t="s">
        <v>16</v>
      </c>
      <c r="Z9" s="178"/>
      <c r="AA9" s="114">
        <v>3</v>
      </c>
      <c r="AB9" s="115">
        <v>4</v>
      </c>
    </row>
    <row r="10" spans="1:28" ht="17.25" customHeight="1">
      <c r="A10" s="100"/>
      <c r="B10" s="183">
        <f>IF(B8=0,"",B8-C9)</f>
      </c>
      <c r="C10" s="184"/>
      <c r="D10" s="183">
        <f>IF(B8=0,"",B8-D8-F8)</f>
      </c>
      <c r="E10" s="184"/>
      <c r="F10" s="177">
        <f>IF(F8=0,"",F8-F9)</f>
      </c>
      <c r="G10" s="78" t="s">
        <v>57</v>
      </c>
      <c r="H10" s="105"/>
      <c r="I10" s="105"/>
      <c r="J10" s="106"/>
      <c r="K10" s="33" t="s">
        <v>18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20">
        <f t="shared" si="0"/>
      </c>
      <c r="W10" s="123">
        <f>IF(W9=0,"",1-W9)</f>
      </c>
      <c r="X10" s="122">
        <f>IF(B8=0,"",W8*W10)</f>
      </c>
      <c r="Y10" s="29" t="s">
        <v>20</v>
      </c>
      <c r="Z10" s="179"/>
      <c r="AA10" s="216"/>
      <c r="AB10" s="217"/>
    </row>
    <row r="11" spans="1:28" ht="17.25" customHeight="1">
      <c r="A11" s="209"/>
      <c r="B11" s="185"/>
      <c r="C11" s="186"/>
      <c r="D11" s="185"/>
      <c r="E11" s="186"/>
      <c r="F11" s="124"/>
      <c r="G11" s="72" t="s">
        <v>54</v>
      </c>
      <c r="H11" s="103"/>
      <c r="I11" s="103"/>
      <c r="J11" s="104"/>
      <c r="K11" s="32" t="s">
        <v>55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>
        <f t="shared" si="0"/>
      </c>
      <c r="W11" s="212">
        <f>IF(B11=0,"",B11)</f>
      </c>
      <c r="X11" s="213"/>
      <c r="Y11" s="31" t="s">
        <v>19</v>
      </c>
      <c r="Z11" s="110"/>
      <c r="AA11" s="127">
        <v>1</v>
      </c>
      <c r="AB11" s="128">
        <v>2</v>
      </c>
    </row>
    <row r="12" spans="1:28" ht="17.25" customHeight="1">
      <c r="A12" s="210"/>
      <c r="B12" s="149"/>
      <c r="C12" s="118">
        <f>IF(B11=0,"",B11*B12)</f>
      </c>
      <c r="D12" s="181">
        <f>IF(B11=0,"",C12-D11-F12)</f>
      </c>
      <c r="E12" s="182"/>
      <c r="F12" s="102"/>
      <c r="G12" s="207" t="s">
        <v>83</v>
      </c>
      <c r="H12" s="207"/>
      <c r="I12" s="207"/>
      <c r="J12" s="208"/>
      <c r="K12" s="17" t="s">
        <v>30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19">
        <f t="shared" si="0"/>
      </c>
      <c r="W12" s="109"/>
      <c r="X12" s="121">
        <f>IF(B11=0,"",W11*W12)</f>
      </c>
      <c r="Y12" s="28" t="s">
        <v>16</v>
      </c>
      <c r="Z12" s="111"/>
      <c r="AA12" s="114">
        <v>3</v>
      </c>
      <c r="AB12" s="115">
        <v>4</v>
      </c>
    </row>
    <row r="13" spans="1:28" ht="17.25" customHeight="1">
      <c r="A13" s="100"/>
      <c r="B13" s="183">
        <f>IF(B11=0,"",B11-C12)</f>
      </c>
      <c r="C13" s="184"/>
      <c r="D13" s="183">
        <f>IF(B11=0,"",B11-D11-F11)</f>
      </c>
      <c r="E13" s="184"/>
      <c r="F13" s="177">
        <f>IF(F11=0,"",F11-F12)</f>
      </c>
      <c r="G13" s="78" t="s">
        <v>57</v>
      </c>
      <c r="H13" s="105"/>
      <c r="I13" s="105"/>
      <c r="J13" s="106"/>
      <c r="K13" s="33" t="s">
        <v>18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20">
        <f t="shared" si="0"/>
      </c>
      <c r="W13" s="123">
        <f>IF(W12=0,"",1-W12)</f>
      </c>
      <c r="X13" s="122">
        <f>IF(B11=0,"",W11*W13)</f>
      </c>
      <c r="Y13" s="29" t="s">
        <v>20</v>
      </c>
      <c r="Z13" s="180"/>
      <c r="AA13" s="216"/>
      <c r="AB13" s="217"/>
    </row>
    <row r="14" spans="1:28" ht="17.25" customHeight="1">
      <c r="A14" s="209"/>
      <c r="B14" s="185"/>
      <c r="C14" s="186"/>
      <c r="D14" s="185"/>
      <c r="E14" s="186"/>
      <c r="F14" s="124"/>
      <c r="G14" s="72" t="s">
        <v>54</v>
      </c>
      <c r="H14" s="103"/>
      <c r="I14" s="103"/>
      <c r="J14" s="104"/>
      <c r="K14" s="32" t="s">
        <v>55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>
        <f t="shared" si="0"/>
      </c>
      <c r="W14" s="212">
        <f>IF(B14=0,"",B14)</f>
      </c>
      <c r="X14" s="213"/>
      <c r="Y14" s="31" t="s">
        <v>19</v>
      </c>
      <c r="Z14" s="110"/>
      <c r="AA14" s="127">
        <v>1</v>
      </c>
      <c r="AB14" s="128">
        <v>2</v>
      </c>
    </row>
    <row r="15" spans="1:28" ht="17.25" customHeight="1">
      <c r="A15" s="210"/>
      <c r="B15" s="149"/>
      <c r="C15" s="118">
        <f>IF(B14=0,"",B14*B15)</f>
      </c>
      <c r="D15" s="181">
        <f>IF(B14=0,"",C15-D14-F15)</f>
      </c>
      <c r="E15" s="182"/>
      <c r="F15" s="102"/>
      <c r="G15" s="207" t="s">
        <v>83</v>
      </c>
      <c r="H15" s="207"/>
      <c r="I15" s="207"/>
      <c r="J15" s="208"/>
      <c r="K15" s="17" t="s">
        <v>30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19">
        <f t="shared" si="0"/>
      </c>
      <c r="W15" s="109"/>
      <c r="X15" s="121">
        <f>IF(B14=0,"",W14*W15)</f>
      </c>
      <c r="Y15" s="28" t="s">
        <v>16</v>
      </c>
      <c r="Z15" s="111"/>
      <c r="AA15" s="114">
        <v>3</v>
      </c>
      <c r="AB15" s="115">
        <v>4</v>
      </c>
    </row>
    <row r="16" spans="1:28" ht="17.25" customHeight="1">
      <c r="A16" s="100"/>
      <c r="B16" s="183">
        <f>IF(B14=0,"",B14-C15)</f>
      </c>
      <c r="C16" s="184"/>
      <c r="D16" s="183">
        <f>IF(B14=0,"",B14-D14-F14)</f>
      </c>
      <c r="E16" s="184"/>
      <c r="F16" s="177">
        <f>IF(F14=0,"",F14-F15)</f>
      </c>
      <c r="G16" s="78" t="s">
        <v>57</v>
      </c>
      <c r="H16" s="105"/>
      <c r="I16" s="105"/>
      <c r="J16" s="106"/>
      <c r="K16" s="33" t="s">
        <v>18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20">
        <f t="shared" si="0"/>
      </c>
      <c r="W16" s="123">
        <f>IF(W15=0,"",1-W15)</f>
      </c>
      <c r="X16" s="122">
        <f>IF(B14=0,"",W14*W16)</f>
      </c>
      <c r="Y16" s="29" t="s">
        <v>20</v>
      </c>
      <c r="Z16" s="180"/>
      <c r="AA16" s="216"/>
      <c r="AB16" s="217"/>
    </row>
    <row r="17" spans="1:28" ht="17.25" customHeight="1">
      <c r="A17" s="209"/>
      <c r="B17" s="185"/>
      <c r="C17" s="186"/>
      <c r="D17" s="185"/>
      <c r="E17" s="186"/>
      <c r="F17" s="124"/>
      <c r="G17" s="72" t="s">
        <v>54</v>
      </c>
      <c r="H17" s="103"/>
      <c r="I17" s="103"/>
      <c r="J17" s="104"/>
      <c r="K17" s="32" t="s">
        <v>55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>
        <f t="shared" si="0"/>
      </c>
      <c r="W17" s="212">
        <f>IF(B17=0,"",B17)</f>
      </c>
      <c r="X17" s="213"/>
      <c r="Y17" s="31" t="s">
        <v>19</v>
      </c>
      <c r="Z17" s="110"/>
      <c r="AA17" s="127">
        <v>1</v>
      </c>
      <c r="AB17" s="128">
        <v>2</v>
      </c>
    </row>
    <row r="18" spans="1:28" ht="17.25" customHeight="1">
      <c r="A18" s="210"/>
      <c r="B18" s="149"/>
      <c r="C18" s="118">
        <f>IF(B17=0,"",B17*B18)</f>
      </c>
      <c r="D18" s="181">
        <f>IF(B17=0,"",C18-D17-F18)</f>
      </c>
      <c r="E18" s="182"/>
      <c r="F18" s="102"/>
      <c r="G18" s="207" t="s">
        <v>83</v>
      </c>
      <c r="H18" s="207"/>
      <c r="I18" s="207"/>
      <c r="J18" s="208"/>
      <c r="K18" s="17" t="s">
        <v>30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19">
        <f t="shared" si="0"/>
      </c>
      <c r="W18" s="109"/>
      <c r="X18" s="121">
        <f>IF(B17=0,"",W17*W18)</f>
      </c>
      <c r="Y18" s="28" t="s">
        <v>16</v>
      </c>
      <c r="Z18" s="111"/>
      <c r="AA18" s="114">
        <v>3</v>
      </c>
      <c r="AB18" s="115">
        <v>4</v>
      </c>
    </row>
    <row r="19" spans="1:28" ht="17.25" customHeight="1">
      <c r="A19" s="100"/>
      <c r="B19" s="183">
        <f>IF(B17=0,"",B17-C18)</f>
      </c>
      <c r="C19" s="184"/>
      <c r="D19" s="183">
        <f>IF(B17=0,"",B17-D17-F17)</f>
      </c>
      <c r="E19" s="184"/>
      <c r="F19" s="177">
        <f>IF(F17=0,"",F17-F18)</f>
      </c>
      <c r="G19" s="78" t="s">
        <v>57</v>
      </c>
      <c r="H19" s="105"/>
      <c r="I19" s="105"/>
      <c r="J19" s="106"/>
      <c r="K19" s="33" t="s">
        <v>18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20">
        <f t="shared" si="0"/>
      </c>
      <c r="W19" s="123">
        <f>IF(W18=0,"",1-W18)</f>
      </c>
      <c r="X19" s="122">
        <f>IF(B17=0,"",W17*W19)</f>
      </c>
      <c r="Y19" s="29" t="s">
        <v>20</v>
      </c>
      <c r="Z19" s="180"/>
      <c r="AA19" s="216"/>
      <c r="AB19" s="217"/>
    </row>
    <row r="20" spans="1:28" ht="17.25" customHeight="1">
      <c r="A20" s="209"/>
      <c r="B20" s="185"/>
      <c r="C20" s="186"/>
      <c r="D20" s="185"/>
      <c r="E20" s="186"/>
      <c r="F20" s="124"/>
      <c r="G20" s="72" t="s">
        <v>54</v>
      </c>
      <c r="H20" s="103"/>
      <c r="I20" s="103"/>
      <c r="J20" s="104"/>
      <c r="K20" s="32" t="s">
        <v>55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>
        <f t="shared" si="0"/>
      </c>
      <c r="W20" s="212">
        <f>IF(B20=0,"",B20)</f>
      </c>
      <c r="X20" s="213"/>
      <c r="Y20" s="31" t="s">
        <v>19</v>
      </c>
      <c r="Z20" s="110"/>
      <c r="AA20" s="127">
        <v>1</v>
      </c>
      <c r="AB20" s="128">
        <v>2</v>
      </c>
    </row>
    <row r="21" spans="1:28" ht="17.25" customHeight="1">
      <c r="A21" s="210"/>
      <c r="B21" s="149"/>
      <c r="C21" s="118">
        <f>IF(B20=0,"",B20*B21)</f>
      </c>
      <c r="D21" s="181">
        <f>IF(B20=0,"",C21-D20-F21)</f>
      </c>
      <c r="E21" s="182"/>
      <c r="F21" s="102"/>
      <c r="G21" s="207" t="s">
        <v>83</v>
      </c>
      <c r="H21" s="207"/>
      <c r="I21" s="207"/>
      <c r="J21" s="208"/>
      <c r="K21" s="17" t="s">
        <v>30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19">
        <f t="shared" si="0"/>
      </c>
      <c r="W21" s="109"/>
      <c r="X21" s="121">
        <f>IF(B20=0,"",W20*W21)</f>
      </c>
      <c r="Y21" s="28" t="s">
        <v>16</v>
      </c>
      <c r="Z21" s="111"/>
      <c r="AA21" s="114">
        <v>3</v>
      </c>
      <c r="AB21" s="115">
        <v>4</v>
      </c>
    </row>
    <row r="22" spans="1:28" ht="17.25" customHeight="1">
      <c r="A22" s="100"/>
      <c r="B22" s="183">
        <f>IF(B20=0,"",B20-C21)</f>
      </c>
      <c r="C22" s="184"/>
      <c r="D22" s="183">
        <f>IF(B20=0,"",B20-D20-F20)</f>
      </c>
      <c r="E22" s="184"/>
      <c r="F22" s="177">
        <f>IF(F20=0,"",F20-F21)</f>
      </c>
      <c r="G22" s="78" t="s">
        <v>57</v>
      </c>
      <c r="H22" s="105"/>
      <c r="I22" s="105"/>
      <c r="J22" s="106"/>
      <c r="K22" s="33" t="s">
        <v>18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20">
        <f t="shared" si="0"/>
      </c>
      <c r="W22" s="123">
        <f>IF(W21=0,"",1-W21)</f>
      </c>
      <c r="X22" s="122">
        <f>IF(B20=0,"",W20*W22)</f>
      </c>
      <c r="Y22" s="29" t="s">
        <v>20</v>
      </c>
      <c r="Z22" s="180"/>
      <c r="AA22" s="216"/>
      <c r="AB22" s="217"/>
    </row>
    <row r="23" spans="1:28" ht="17.25" customHeight="1">
      <c r="A23" s="209"/>
      <c r="B23" s="185"/>
      <c r="C23" s="186"/>
      <c r="D23" s="185"/>
      <c r="E23" s="186"/>
      <c r="F23" s="124"/>
      <c r="G23" s="72" t="s">
        <v>54</v>
      </c>
      <c r="H23" s="103"/>
      <c r="I23" s="103"/>
      <c r="J23" s="104"/>
      <c r="K23" s="32" t="s">
        <v>55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>
        <f t="shared" si="0"/>
      </c>
      <c r="W23" s="212">
        <f>IF(B23=0,"",B23)</f>
      </c>
      <c r="X23" s="213"/>
      <c r="Y23" s="31" t="s">
        <v>19</v>
      </c>
      <c r="Z23" s="110"/>
      <c r="AA23" s="127">
        <v>1</v>
      </c>
      <c r="AB23" s="128">
        <v>2</v>
      </c>
    </row>
    <row r="24" spans="1:28" ht="17.25" customHeight="1">
      <c r="A24" s="210"/>
      <c r="B24" s="149"/>
      <c r="C24" s="118">
        <f>IF(B23=0,"",B23*B24)</f>
      </c>
      <c r="D24" s="181">
        <f>IF(B23=0,"",C24-D23-F24)</f>
      </c>
      <c r="E24" s="182"/>
      <c r="F24" s="102"/>
      <c r="G24" s="207" t="s">
        <v>83</v>
      </c>
      <c r="H24" s="207"/>
      <c r="I24" s="207"/>
      <c r="J24" s="208"/>
      <c r="K24" s="17" t="s">
        <v>30</v>
      </c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19">
        <f t="shared" si="0"/>
      </c>
      <c r="W24" s="109"/>
      <c r="X24" s="121">
        <f>IF(B23=0,"",W23*W24)</f>
      </c>
      <c r="Y24" s="28" t="s">
        <v>16</v>
      </c>
      <c r="Z24" s="111"/>
      <c r="AA24" s="114">
        <v>3</v>
      </c>
      <c r="AB24" s="115">
        <v>4</v>
      </c>
    </row>
    <row r="25" spans="1:28" ht="17.25" customHeight="1">
      <c r="A25" s="100"/>
      <c r="B25" s="183">
        <f>IF(B23=0,"",B23-C24)</f>
      </c>
      <c r="C25" s="184"/>
      <c r="D25" s="183">
        <f>IF(B23=0,"",B23-D23-F23)</f>
      </c>
      <c r="E25" s="184"/>
      <c r="F25" s="177">
        <f>IF(F23=0,"",F23-F24)</f>
      </c>
      <c r="G25" s="78" t="s">
        <v>57</v>
      </c>
      <c r="H25" s="105"/>
      <c r="I25" s="105"/>
      <c r="J25" s="106"/>
      <c r="K25" s="33" t="s">
        <v>18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20">
        <f t="shared" si="0"/>
      </c>
      <c r="W25" s="123">
        <f>IF(W24=0,"",1-W24)</f>
      </c>
      <c r="X25" s="122">
        <f>IF(B23=0,"",W23*W25)</f>
      </c>
      <c r="Y25" s="29" t="s">
        <v>20</v>
      </c>
      <c r="Z25" s="180"/>
      <c r="AA25" s="216"/>
      <c r="AB25" s="217"/>
    </row>
    <row r="26" spans="1:28" ht="17.25" customHeight="1">
      <c r="A26" s="209"/>
      <c r="B26" s="185"/>
      <c r="C26" s="186"/>
      <c r="D26" s="185"/>
      <c r="E26" s="186"/>
      <c r="F26" s="124"/>
      <c r="G26" s="72" t="s">
        <v>54</v>
      </c>
      <c r="H26" s="103"/>
      <c r="I26" s="103"/>
      <c r="J26" s="104"/>
      <c r="K26" s="32" t="s">
        <v>55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>
        <f t="shared" si="0"/>
      </c>
      <c r="W26" s="212">
        <f>IF(B26=0,"",B26)</f>
      </c>
      <c r="X26" s="213"/>
      <c r="Y26" s="31" t="s">
        <v>19</v>
      </c>
      <c r="Z26" s="110"/>
      <c r="AA26" s="127">
        <v>1</v>
      </c>
      <c r="AB26" s="128">
        <v>2</v>
      </c>
    </row>
    <row r="27" spans="1:28" ht="17.25" customHeight="1">
      <c r="A27" s="210"/>
      <c r="B27" s="149"/>
      <c r="C27" s="118">
        <f>IF(B26=0,"",B26*B27)</f>
      </c>
      <c r="D27" s="181">
        <f>IF(B26=0,"",C27-D26-F27)</f>
      </c>
      <c r="E27" s="182"/>
      <c r="F27" s="102"/>
      <c r="G27" s="207" t="s">
        <v>83</v>
      </c>
      <c r="H27" s="207"/>
      <c r="I27" s="207"/>
      <c r="J27" s="208"/>
      <c r="K27" s="17" t="s">
        <v>30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19">
        <f t="shared" si="0"/>
      </c>
      <c r="W27" s="109"/>
      <c r="X27" s="121">
        <f>IF(B26=0,"",W26*W27)</f>
      </c>
      <c r="Y27" s="28" t="s">
        <v>16</v>
      </c>
      <c r="Z27" s="111"/>
      <c r="AA27" s="114">
        <v>3</v>
      </c>
      <c r="AB27" s="115">
        <v>4</v>
      </c>
    </row>
    <row r="28" spans="1:28" ht="17.25" customHeight="1">
      <c r="A28" s="100"/>
      <c r="B28" s="183">
        <f>IF(B26=0,"",B26-C27)</f>
      </c>
      <c r="C28" s="184"/>
      <c r="D28" s="183">
        <f>IF(B26=0,"",B26-D26-F26)</f>
      </c>
      <c r="E28" s="184"/>
      <c r="F28" s="177">
        <f>IF(F26=0,"",F26-F27)</f>
      </c>
      <c r="G28" s="78" t="s">
        <v>57</v>
      </c>
      <c r="H28" s="105"/>
      <c r="I28" s="105"/>
      <c r="J28" s="106"/>
      <c r="K28" s="33" t="s">
        <v>18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20">
        <f t="shared" si="0"/>
      </c>
      <c r="W28" s="123">
        <f>IF(W27=0,"",1-W27)</f>
      </c>
      <c r="X28" s="122">
        <f>IF(B26=0,"",W26*W28)</f>
      </c>
      <c r="Y28" s="29" t="s">
        <v>20</v>
      </c>
      <c r="Z28" s="180"/>
      <c r="AA28" s="216"/>
      <c r="AB28" s="217"/>
    </row>
    <row r="29" spans="1:28" ht="17.25" customHeight="1">
      <c r="A29" s="209"/>
      <c r="B29" s="185"/>
      <c r="C29" s="186"/>
      <c r="D29" s="185"/>
      <c r="E29" s="186"/>
      <c r="F29" s="124"/>
      <c r="G29" s="72" t="s">
        <v>54</v>
      </c>
      <c r="H29" s="103"/>
      <c r="I29" s="103"/>
      <c r="J29" s="104"/>
      <c r="K29" s="32" t="s">
        <v>55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6">
        <f t="shared" si="0"/>
      </c>
      <c r="W29" s="212">
        <f>IF(B29=0,"",B29)</f>
      </c>
      <c r="X29" s="213"/>
      <c r="Y29" s="31" t="s">
        <v>19</v>
      </c>
      <c r="Z29" s="110"/>
      <c r="AA29" s="127">
        <v>1</v>
      </c>
      <c r="AB29" s="128">
        <v>2</v>
      </c>
    </row>
    <row r="30" spans="1:28" ht="17.25" customHeight="1">
      <c r="A30" s="210"/>
      <c r="B30" s="149"/>
      <c r="C30" s="118">
        <f>IF(B29=0,"",B29*B30)</f>
      </c>
      <c r="D30" s="181">
        <f>IF(B29=0,"",C30-D29-F30)</f>
      </c>
      <c r="E30" s="182"/>
      <c r="F30" s="102"/>
      <c r="G30" s="207" t="s">
        <v>83</v>
      </c>
      <c r="H30" s="207"/>
      <c r="I30" s="207"/>
      <c r="J30" s="208"/>
      <c r="K30" s="17" t="s">
        <v>30</v>
      </c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9">
        <f t="shared" si="0"/>
      </c>
      <c r="W30" s="109"/>
      <c r="X30" s="121">
        <f>IF(B29=0,"",W29*W30)</f>
      </c>
      <c r="Y30" s="28" t="s">
        <v>16</v>
      </c>
      <c r="Z30" s="111"/>
      <c r="AA30" s="114">
        <v>3</v>
      </c>
      <c r="AB30" s="115">
        <v>4</v>
      </c>
    </row>
    <row r="31" spans="1:28" ht="17.25" customHeight="1">
      <c r="A31" s="100"/>
      <c r="B31" s="183">
        <f>IF(B29=0,"",B29-C30)</f>
      </c>
      <c r="C31" s="184"/>
      <c r="D31" s="183">
        <f>IF(B29=0,"",B29-D29-F29)</f>
      </c>
      <c r="E31" s="184"/>
      <c r="F31" s="177">
        <f>IF(F29=0,"",F29-F30)</f>
      </c>
      <c r="G31" s="78" t="s">
        <v>57</v>
      </c>
      <c r="H31" s="105"/>
      <c r="I31" s="105"/>
      <c r="J31" s="106"/>
      <c r="K31" s="33" t="s">
        <v>18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20">
        <f t="shared" si="0"/>
      </c>
      <c r="W31" s="123">
        <f>IF(W30=0,"",1-W30)</f>
      </c>
      <c r="X31" s="122">
        <f>IF(B29=0,"",W29*W31)</f>
      </c>
      <c r="Y31" s="29" t="s">
        <v>20</v>
      </c>
      <c r="Z31" s="180"/>
      <c r="AA31" s="216"/>
      <c r="AB31" s="217"/>
    </row>
    <row r="32" spans="1:28" ht="17.25" customHeight="1">
      <c r="A32" s="209"/>
      <c r="B32" s="185"/>
      <c r="C32" s="186"/>
      <c r="D32" s="185"/>
      <c r="E32" s="186"/>
      <c r="F32" s="124"/>
      <c r="G32" s="72" t="s">
        <v>54</v>
      </c>
      <c r="H32" s="103"/>
      <c r="I32" s="103"/>
      <c r="J32" s="104"/>
      <c r="K32" s="32" t="s">
        <v>55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>
        <f t="shared" si="0"/>
      </c>
      <c r="W32" s="212">
        <f>IF(B32=0,"",B32)</f>
      </c>
      <c r="X32" s="213"/>
      <c r="Y32" s="31" t="s">
        <v>19</v>
      </c>
      <c r="Z32" s="110"/>
      <c r="AA32" s="127">
        <v>1</v>
      </c>
      <c r="AB32" s="128">
        <v>2</v>
      </c>
    </row>
    <row r="33" spans="1:28" ht="17.25" customHeight="1">
      <c r="A33" s="210"/>
      <c r="B33" s="149"/>
      <c r="C33" s="118">
        <f>IF(B32=0,"",B32*B33)</f>
      </c>
      <c r="D33" s="181">
        <f>IF(B32=0,"",C33-D32-F33)</f>
      </c>
      <c r="E33" s="182"/>
      <c r="F33" s="102"/>
      <c r="G33" s="207" t="s">
        <v>83</v>
      </c>
      <c r="H33" s="207"/>
      <c r="I33" s="207"/>
      <c r="J33" s="208"/>
      <c r="K33" s="17" t="s">
        <v>30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19">
        <f t="shared" si="0"/>
      </c>
      <c r="W33" s="109"/>
      <c r="X33" s="121">
        <f>IF(B32=0,"",W32*W33)</f>
      </c>
      <c r="Y33" s="28" t="s">
        <v>16</v>
      </c>
      <c r="Z33" s="111"/>
      <c r="AA33" s="114">
        <v>3</v>
      </c>
      <c r="AB33" s="115">
        <v>4</v>
      </c>
    </row>
    <row r="34" spans="1:28" ht="17.25" customHeight="1">
      <c r="A34" s="100"/>
      <c r="B34" s="183">
        <f>IF(B32=0,"",B32-C33)</f>
      </c>
      <c r="C34" s="184"/>
      <c r="D34" s="183">
        <f>IF(B32=0,"",B32-D32-F32)</f>
      </c>
      <c r="E34" s="184"/>
      <c r="F34" s="177">
        <f>IF(F32=0,"",F32-F33)</f>
      </c>
      <c r="G34" s="78" t="s">
        <v>57</v>
      </c>
      <c r="H34" s="105"/>
      <c r="I34" s="105"/>
      <c r="J34" s="106"/>
      <c r="K34" s="33" t="s">
        <v>18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20">
        <f t="shared" si="0"/>
      </c>
      <c r="W34" s="123">
        <f>IF(W33=0,"",1-W33)</f>
      </c>
      <c r="X34" s="122">
        <f>IF(B32=0,"",W32*W34)</f>
      </c>
      <c r="Y34" s="29" t="s">
        <v>20</v>
      </c>
      <c r="Z34" s="180"/>
      <c r="AA34" s="216"/>
      <c r="AB34" s="217"/>
    </row>
    <row r="35" spans="1:28" ht="17.25" customHeight="1">
      <c r="A35" s="209"/>
      <c r="B35" s="185"/>
      <c r="C35" s="186"/>
      <c r="D35" s="185"/>
      <c r="E35" s="186"/>
      <c r="F35" s="124"/>
      <c r="G35" s="72" t="s">
        <v>54</v>
      </c>
      <c r="H35" s="103"/>
      <c r="I35" s="103"/>
      <c r="J35" s="104"/>
      <c r="K35" s="32" t="s">
        <v>55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>
        <f t="shared" si="0"/>
      </c>
      <c r="W35" s="212">
        <f>IF(B35=0,"",B35)</f>
      </c>
      <c r="X35" s="213"/>
      <c r="Y35" s="31" t="s">
        <v>19</v>
      </c>
      <c r="Z35" s="110"/>
      <c r="AA35" s="127">
        <v>1</v>
      </c>
      <c r="AB35" s="128">
        <v>2</v>
      </c>
    </row>
    <row r="36" spans="1:28" ht="17.25" customHeight="1">
      <c r="A36" s="210"/>
      <c r="B36" s="149"/>
      <c r="C36" s="118">
        <f>IF(B35=0,"",B35*B36)</f>
      </c>
      <c r="D36" s="181">
        <f>IF(B35=0,"",C36-D35-F36)</f>
      </c>
      <c r="E36" s="182"/>
      <c r="F36" s="102"/>
      <c r="G36" s="207" t="s">
        <v>83</v>
      </c>
      <c r="H36" s="207"/>
      <c r="I36" s="207"/>
      <c r="J36" s="208"/>
      <c r="K36" s="17" t="s">
        <v>30</v>
      </c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19">
        <f t="shared" si="0"/>
      </c>
      <c r="W36" s="109"/>
      <c r="X36" s="121">
        <f>IF(B35=0,"",W35*W36)</f>
      </c>
      <c r="Y36" s="28" t="s">
        <v>16</v>
      </c>
      <c r="Z36" s="111"/>
      <c r="AA36" s="114">
        <v>3</v>
      </c>
      <c r="AB36" s="115">
        <v>4</v>
      </c>
    </row>
    <row r="37" spans="1:28" ht="17.25" customHeight="1" thickBot="1">
      <c r="A37" s="100"/>
      <c r="B37" s="183">
        <f>IF(B35=0,"",B35-C36)</f>
      </c>
      <c r="C37" s="184"/>
      <c r="D37" s="183">
        <f>IF(B35=0,"",B35-D35-F35)</f>
      </c>
      <c r="E37" s="184"/>
      <c r="F37" s="177">
        <f>IF(F35=0,"",F35-F36)</f>
      </c>
      <c r="G37" s="78" t="s">
        <v>57</v>
      </c>
      <c r="H37" s="105"/>
      <c r="I37" s="105"/>
      <c r="J37" s="106"/>
      <c r="K37" s="33" t="s">
        <v>18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20">
        <f t="shared" si="0"/>
      </c>
      <c r="W37" s="123">
        <f>IF(W36=0,"",1-W36)</f>
      </c>
      <c r="X37" s="122">
        <f>IF(B35=0,"",W35*W37)</f>
      </c>
      <c r="Y37" s="29" t="s">
        <v>20</v>
      </c>
      <c r="Z37" s="180"/>
      <c r="AA37" s="216"/>
      <c r="AB37" s="217"/>
    </row>
    <row r="38" spans="1:28" ht="17.25" customHeight="1" thickBot="1">
      <c r="A38" s="187" t="s">
        <v>49</v>
      </c>
      <c r="B38" s="230">
        <f>IF(SUM(B8,B11,B14,B17,B20,B23,B26,B29,B32,B35)=0,"",SUM(B8,B11,B14,B17,B20,B23,B26,B29,B32,B35))</f>
      </c>
      <c r="C38" s="231"/>
      <c r="D38" s="230">
        <f>IF(SUM(D8,D11,D14,D17,D20,D23,D26,D29,D32,D35)=0,"",SUM(D8,D11,D14,D17,D20,D23,D26,D29,D32,D35))</f>
      </c>
      <c r="E38" s="231"/>
      <c r="F38" s="145">
        <f>IF(SUM(F8,F11,F14,F17,F20,F23,F26,F29,F32,F35)=0,"",SUM(F8,F11,F14,F17,F20,F23,F26,F29,F32,F35))</f>
      </c>
      <c r="G38" s="221"/>
      <c r="H38" s="222"/>
      <c r="I38" s="222"/>
      <c r="J38" s="223"/>
      <c r="K38" s="19" t="s">
        <v>29</v>
      </c>
      <c r="L38" s="174">
        <f>IF(SUM(L8,L11,L14,L17,L20,L23,L26,L29,L32,L35)=0,"",SUM(L8,L11,L14,L17,L20,L23,L26,L29,L32,L35))</f>
      </c>
      <c r="M38" s="174">
        <f aca="true" t="shared" si="1" ref="M38:U38">IF(SUM(M8,M11,M14,M17,M20,M23,M26,M29,M32,M35)=0,"",SUM(M8,M11,M14,M17,M20,M23,M26,M29,M32,M35))</f>
      </c>
      <c r="N38" s="174">
        <f t="shared" si="1"/>
      </c>
      <c r="O38" s="174">
        <f t="shared" si="1"/>
      </c>
      <c r="P38" s="174">
        <f t="shared" si="1"/>
      </c>
      <c r="Q38" s="174">
        <f t="shared" si="1"/>
      </c>
      <c r="R38" s="174">
        <f t="shared" si="1"/>
      </c>
      <c r="S38" s="174">
        <f t="shared" si="1"/>
      </c>
      <c r="T38" s="174">
        <f t="shared" si="1"/>
      </c>
      <c r="U38" s="174">
        <f t="shared" si="1"/>
      </c>
      <c r="V38" s="133">
        <f>IF(SUM(L38:U38)=0,"",SUM(L38:U38))</f>
      </c>
      <c r="W38" s="214">
        <f>IF(SUM(W8,W11,W14,W17,W20,W23,W26,W29,W32,W35)=0,"",SUM(W8,W11,W14,W17,W20,W23,W26,W29,W32,W35))</f>
      </c>
      <c r="X38" s="218"/>
      <c r="Y38" s="96" t="s">
        <v>94</v>
      </c>
      <c r="Z38" s="173">
        <f>IF(SUM(Z9,Z12,Z15,Z18,Z21,Z24,Z27,Z30,Z33,Z36)=0,"",SUM(Z9,Z12,Z15,Z18,Z21,Z24,Z27,Z30,Z33,Z36))</f>
      </c>
      <c r="AA38" s="98"/>
      <c r="AB38" s="99"/>
    </row>
    <row r="39" spans="1:28" ht="17.25" customHeight="1">
      <c r="A39" s="188"/>
      <c r="B39" s="146">
        <f>IF(SUM(B8,B11,B14,B17,B20,B23,B26,B29,B32,B35)=0,"",C39/B38)</f>
      </c>
      <c r="C39" s="118">
        <f>IF(SUM(C9,C12,C15,C18,C21,C24,C27,C30,C33,C36)=0,"",SUM(C9,C12,C15,C18,C21,C24,C27,C30,C33,C36))</f>
      </c>
      <c r="D39" s="219">
        <f>IF(SUM(D9,D12,D15,D18,D21,D24,D27,D30,D33,D36)=0,"",SUM(D9,D12,D15,D18,D21,D24,D27,D30,D33,D36))</f>
      </c>
      <c r="E39" s="220"/>
      <c r="F39" s="147">
        <f>IF(SUM(F9,F12,F15,F18,F21,F24,F27,F30,F33,F36)=0,"",SUM(F9,F12,F15,F18,F21,F24,F27,F30,F33,F36))</f>
      </c>
      <c r="G39" s="224"/>
      <c r="H39" s="225"/>
      <c r="I39" s="225"/>
      <c r="J39" s="226"/>
      <c r="K39" s="17" t="s">
        <v>30</v>
      </c>
      <c r="L39" s="175">
        <f>IF(SUM(L9,L12,L15,L18,L21,L24,L27,L30,L33,L36)=0,"",SUM(L9,L12,L15,L18,L21,L24,L27,L30,L33,L36))</f>
      </c>
      <c r="M39" s="175">
        <f aca="true" t="shared" si="2" ref="M39:U39">IF(SUM(M9,M12,M15,M18,M21,M24,M27,M30,M33,M36)=0,"",SUM(M9,M12,M15,M18,M21,M24,M27,M30,M33,M36))</f>
      </c>
      <c r="N39" s="175">
        <f t="shared" si="2"/>
      </c>
      <c r="O39" s="175">
        <f t="shared" si="2"/>
      </c>
      <c r="P39" s="175">
        <f t="shared" si="2"/>
      </c>
      <c r="Q39" s="175">
        <f t="shared" si="2"/>
      </c>
      <c r="R39" s="175">
        <f t="shared" si="2"/>
      </c>
      <c r="S39" s="175">
        <f t="shared" si="2"/>
      </c>
      <c r="T39" s="175">
        <f t="shared" si="2"/>
      </c>
      <c r="U39" s="175">
        <f t="shared" si="2"/>
      </c>
      <c r="V39" s="119">
        <f t="shared" si="0"/>
      </c>
      <c r="W39" s="140">
        <f>IF(SUM(B8,B11,B14,B17,B20,B23,B26,B29,B32,B35)=0,"",X39/W38)</f>
      </c>
      <c r="X39" s="141">
        <f>IF(SUM(X9,X12,X15,X18,X21,X24,X27,X30,X33,X36)=0,"",SUM(X9,X12,X15,X18,X21,X24,X27,X30,X33,X36))</f>
      </c>
      <c r="Y39" s="43" t="s">
        <v>4</v>
      </c>
      <c r="Z39" s="43"/>
      <c r="AA39" s="43"/>
      <c r="AB39" s="44"/>
    </row>
    <row r="40" spans="1:28" ht="17.25" customHeight="1" thickBot="1">
      <c r="A40" s="189"/>
      <c r="B40" s="183">
        <f>IF(SUM(B8,B11,B14,B17,B20,B23,B26,B29,B32,B35)=0,"",B38-C39)</f>
      </c>
      <c r="C40" s="184"/>
      <c r="D40" s="219">
        <f>IF(SUM(D10,D13,D16,D19,D22,D25,D28,D31,D34,D37)=0,"",SUM(D10,D13,D16,D19,D22,D25,D28,D31,D34,D37))</f>
      </c>
      <c r="E40" s="220"/>
      <c r="F40" s="148">
        <f>IF(SUM(F8,F11,F14,F17,F20,F23,F26,F29,F32,F35)=0,"",F38-F39)</f>
      </c>
      <c r="G40" s="227"/>
      <c r="H40" s="228"/>
      <c r="I40" s="228"/>
      <c r="J40" s="229"/>
      <c r="K40" s="18" t="s">
        <v>18</v>
      </c>
      <c r="L40" s="176">
        <f aca="true" t="shared" si="3" ref="L40:U40">IF(SUM(L10,L13,L16,L19,L22,L25,L28,L31,L34,L37)=0,"",SUM(L10,L13,L16,L19,L22,L25,L28,L31,L34,L37))</f>
      </c>
      <c r="M40" s="176">
        <f t="shared" si="3"/>
      </c>
      <c r="N40" s="176">
        <f t="shared" si="3"/>
      </c>
      <c r="O40" s="176">
        <f t="shared" si="3"/>
      </c>
      <c r="P40" s="176">
        <f t="shared" si="3"/>
      </c>
      <c r="Q40" s="176">
        <f t="shared" si="3"/>
      </c>
      <c r="R40" s="176">
        <f t="shared" si="3"/>
      </c>
      <c r="S40" s="176">
        <f t="shared" si="3"/>
      </c>
      <c r="T40" s="176">
        <f t="shared" si="3"/>
      </c>
      <c r="U40" s="176">
        <f t="shared" si="3"/>
      </c>
      <c r="V40" s="142">
        <f>IF(SUM(L40:U40)=0,"",SUM(L40:U40))</f>
      </c>
      <c r="W40" s="143">
        <f>IF(SUM(B8,B11,B14,B17,B20,B23,B26,B29,B32,B35)=0,"",1-W39)</f>
      </c>
      <c r="X40" s="144">
        <f>IF(SUM(X10,X13,X16,X19,X22,X25,X28,X31,X34,X37)=0,"",SUM(X10,X13,X16,X19,X22,X25,X28,X31,X34,X37))</f>
      </c>
      <c r="Y40" s="12" t="s">
        <v>91</v>
      </c>
      <c r="Z40" s="12"/>
      <c r="AA40" s="12"/>
      <c r="AB40" s="45"/>
    </row>
    <row r="41" spans="1:28" ht="17.25" customHeight="1">
      <c r="A41" s="187" t="s">
        <v>50</v>
      </c>
      <c r="B41" s="190">
        <f>B38</f>
      </c>
      <c r="C41" s="191"/>
      <c r="D41" s="192">
        <f>D38</f>
      </c>
      <c r="E41" s="193"/>
      <c r="F41" s="154">
        <f>F38</f>
      </c>
      <c r="G41" s="194"/>
      <c r="H41" s="195"/>
      <c r="I41" s="195"/>
      <c r="J41" s="196"/>
      <c r="K41" s="151" t="s">
        <v>65</v>
      </c>
      <c r="L41" s="159">
        <f aca="true" t="shared" si="4" ref="L41:U41">L38</f>
      </c>
      <c r="M41" s="159">
        <f t="shared" si="4"/>
      </c>
      <c r="N41" s="159">
        <f t="shared" si="4"/>
      </c>
      <c r="O41" s="159">
        <f t="shared" si="4"/>
      </c>
      <c r="P41" s="159">
        <f t="shared" si="4"/>
      </c>
      <c r="Q41" s="159">
        <f t="shared" si="4"/>
      </c>
      <c r="R41" s="159">
        <f t="shared" si="4"/>
      </c>
      <c r="S41" s="159">
        <f t="shared" si="4"/>
      </c>
      <c r="T41" s="159">
        <f t="shared" si="4"/>
      </c>
      <c r="U41" s="159">
        <f t="shared" si="4"/>
      </c>
      <c r="V41" s="160">
        <f aca="true" t="shared" si="5" ref="V41:W43">V38</f>
      </c>
      <c r="W41" s="273">
        <f t="shared" si="5"/>
      </c>
      <c r="X41" s="274"/>
      <c r="Y41" s="271" t="s">
        <v>5</v>
      </c>
      <c r="Z41" s="272"/>
      <c r="AA41" s="275" t="s">
        <v>6</v>
      </c>
      <c r="AB41" s="276"/>
    </row>
    <row r="42" spans="1:28" ht="17.25" customHeight="1">
      <c r="A42" s="188"/>
      <c r="B42" s="155">
        <f>B39</f>
      </c>
      <c r="C42" s="156">
        <f>C39</f>
      </c>
      <c r="D42" s="205">
        <f>D39</f>
      </c>
      <c r="E42" s="206"/>
      <c r="F42" s="157">
        <f>F39</f>
      </c>
      <c r="G42" s="197"/>
      <c r="H42" s="198"/>
      <c r="I42" s="198"/>
      <c r="J42" s="199"/>
      <c r="K42" s="152" t="s">
        <v>30</v>
      </c>
      <c r="L42" s="161">
        <f aca="true" t="shared" si="6" ref="L42:U42">L39</f>
      </c>
      <c r="M42" s="161">
        <f t="shared" si="6"/>
      </c>
      <c r="N42" s="161">
        <f t="shared" si="6"/>
      </c>
      <c r="O42" s="161">
        <f t="shared" si="6"/>
      </c>
      <c r="P42" s="161">
        <f t="shared" si="6"/>
      </c>
      <c r="Q42" s="161">
        <f t="shared" si="6"/>
      </c>
      <c r="R42" s="161">
        <f t="shared" si="6"/>
      </c>
      <c r="S42" s="161">
        <f t="shared" si="6"/>
      </c>
      <c r="T42" s="161">
        <f t="shared" si="6"/>
      </c>
      <c r="U42" s="161">
        <f t="shared" si="6"/>
      </c>
      <c r="V42" s="161">
        <f t="shared" si="5"/>
      </c>
      <c r="W42" s="162">
        <f t="shared" si="5"/>
      </c>
      <c r="X42" s="163">
        <f>X39</f>
      </c>
      <c r="Y42" s="9"/>
      <c r="Z42" s="9"/>
      <c r="AA42" s="11"/>
      <c r="AB42" s="6"/>
    </row>
    <row r="43" spans="1:28" ht="17.25" customHeight="1" thickBot="1">
      <c r="A43" s="189"/>
      <c r="B43" s="203">
        <f>B40</f>
      </c>
      <c r="C43" s="204"/>
      <c r="D43" s="203">
        <f>D40</f>
      </c>
      <c r="E43" s="204"/>
      <c r="F43" s="158">
        <f>F40</f>
      </c>
      <c r="G43" s="200"/>
      <c r="H43" s="201"/>
      <c r="I43" s="201"/>
      <c r="J43" s="202"/>
      <c r="K43" s="153" t="s">
        <v>18</v>
      </c>
      <c r="L43" s="164">
        <f aca="true" t="shared" si="7" ref="L43:U43">L40</f>
      </c>
      <c r="M43" s="164">
        <f t="shared" si="7"/>
      </c>
      <c r="N43" s="164">
        <f t="shared" si="7"/>
      </c>
      <c r="O43" s="164">
        <f t="shared" si="7"/>
      </c>
      <c r="P43" s="164">
        <f t="shared" si="7"/>
      </c>
      <c r="Q43" s="164">
        <f t="shared" si="7"/>
      </c>
      <c r="R43" s="164">
        <f t="shared" si="7"/>
      </c>
      <c r="S43" s="164">
        <f t="shared" si="7"/>
      </c>
      <c r="T43" s="164">
        <f t="shared" si="7"/>
      </c>
      <c r="U43" s="164">
        <f t="shared" si="7"/>
      </c>
      <c r="V43" s="164">
        <f t="shared" si="5"/>
      </c>
      <c r="W43" s="165">
        <f t="shared" si="5"/>
      </c>
      <c r="X43" s="166">
        <f>X40</f>
      </c>
      <c r="Y43" s="10"/>
      <c r="Z43" s="10"/>
      <c r="AA43" s="62"/>
      <c r="AB43" s="7"/>
    </row>
    <row r="44" spans="1:28" ht="18" customHeight="1">
      <c r="A44" s="4"/>
      <c r="B44" s="4"/>
      <c r="C44" s="4"/>
      <c r="D44" s="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"/>
    </row>
    <row r="45" spans="1:28" ht="18" customHeight="1">
      <c r="A45" s="4" t="s">
        <v>79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  <c r="AA45" s="2"/>
      <c r="AB45" s="2"/>
    </row>
    <row r="46" spans="1:28" ht="18" customHeight="1">
      <c r="A46" s="4" t="s">
        <v>78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  <c r="AA46" s="2"/>
      <c r="AB46" s="2"/>
    </row>
    <row r="47" spans="1:28" ht="18" customHeight="1">
      <c r="A47" s="4" t="s">
        <v>84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  <c r="AA47" s="2"/>
      <c r="AB47" s="2"/>
    </row>
    <row r="48" spans="1:28" ht="18" customHeight="1">
      <c r="A48" s="4" t="s">
        <v>85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  <c r="AA48" s="2"/>
      <c r="AB48" s="2"/>
    </row>
    <row r="49" spans="1:28" ht="18" customHeight="1">
      <c r="A49" s="4" t="s">
        <v>86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  <c r="AA49" s="4"/>
      <c r="AB49" s="42" t="s">
        <v>48</v>
      </c>
    </row>
    <row r="50" spans="1:28" ht="18" customHeight="1">
      <c r="A50" s="4" t="s">
        <v>95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</row>
    <row r="51" spans="1:28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"/>
    </row>
  </sheetData>
  <sheetProtection sheet="1" objects="1" scenarios="1" selectLockedCells="1"/>
  <mergeCells count="126">
    <mergeCell ref="AA25:AB25"/>
    <mergeCell ref="Y41:Z41"/>
    <mergeCell ref="W41:X41"/>
    <mergeCell ref="AA41:AB41"/>
    <mergeCell ref="W2:AB2"/>
    <mergeCell ref="W3:AB3"/>
    <mergeCell ref="AA13:AB13"/>
    <mergeCell ref="AA10:AB10"/>
    <mergeCell ref="AA5:AB6"/>
    <mergeCell ref="AA7:AB7"/>
    <mergeCell ref="AA16:AB16"/>
    <mergeCell ref="G12:J12"/>
    <mergeCell ref="D13:E13"/>
    <mergeCell ref="B13:C13"/>
    <mergeCell ref="G15:J15"/>
    <mergeCell ref="D37:E37"/>
    <mergeCell ref="D39:E39"/>
    <mergeCell ref="B38:C38"/>
    <mergeCell ref="A5:A6"/>
    <mergeCell ref="D5:E5"/>
    <mergeCell ref="W5:X5"/>
    <mergeCell ref="Y5:Z7"/>
    <mergeCell ref="G5:J7"/>
    <mergeCell ref="K5:V5"/>
    <mergeCell ref="K6:K7"/>
    <mergeCell ref="D7:E7"/>
    <mergeCell ref="A11:A12"/>
    <mergeCell ref="B11:C11"/>
    <mergeCell ref="D11:E11"/>
    <mergeCell ref="A8:A9"/>
    <mergeCell ref="B8:C8"/>
    <mergeCell ref="D8:E8"/>
    <mergeCell ref="D10:E10"/>
    <mergeCell ref="D12:E12"/>
    <mergeCell ref="B10:C10"/>
    <mergeCell ref="D9:E9"/>
    <mergeCell ref="B4:C4"/>
    <mergeCell ref="L6:L7"/>
    <mergeCell ref="B5:C5"/>
    <mergeCell ref="G9:J9"/>
    <mergeCell ref="B7:C7"/>
    <mergeCell ref="D6:E6"/>
    <mergeCell ref="A17:A18"/>
    <mergeCell ref="D23:E23"/>
    <mergeCell ref="A14:A15"/>
    <mergeCell ref="B14:C14"/>
    <mergeCell ref="D14:E14"/>
    <mergeCell ref="D15:E15"/>
    <mergeCell ref="B17:C17"/>
    <mergeCell ref="D17:E17"/>
    <mergeCell ref="B16:C16"/>
    <mergeCell ref="D16:E16"/>
    <mergeCell ref="G18:J18"/>
    <mergeCell ref="D19:E19"/>
    <mergeCell ref="G21:J21"/>
    <mergeCell ref="D40:E40"/>
    <mergeCell ref="D25:E25"/>
    <mergeCell ref="G30:J30"/>
    <mergeCell ref="D31:E31"/>
    <mergeCell ref="G38:J40"/>
    <mergeCell ref="D32:E32"/>
    <mergeCell ref="D38:E38"/>
    <mergeCell ref="AA19:AB19"/>
    <mergeCell ref="A20:A21"/>
    <mergeCell ref="B20:C20"/>
    <mergeCell ref="G24:J24"/>
    <mergeCell ref="AA22:AB22"/>
    <mergeCell ref="D20:E20"/>
    <mergeCell ref="W20:X20"/>
    <mergeCell ref="AA28:AB28"/>
    <mergeCell ref="W26:X26"/>
    <mergeCell ref="W38:X38"/>
    <mergeCell ref="AA31:AB31"/>
    <mergeCell ref="AA37:AB37"/>
    <mergeCell ref="W35:X35"/>
    <mergeCell ref="W29:X29"/>
    <mergeCell ref="AA34:AB34"/>
    <mergeCell ref="A32:A33"/>
    <mergeCell ref="B32:C32"/>
    <mergeCell ref="W32:X32"/>
    <mergeCell ref="A29:A30"/>
    <mergeCell ref="D33:E33"/>
    <mergeCell ref="A26:A27"/>
    <mergeCell ref="B26:C26"/>
    <mergeCell ref="D26:E26"/>
    <mergeCell ref="D28:E28"/>
    <mergeCell ref="G27:J27"/>
    <mergeCell ref="A1:AB1"/>
    <mergeCell ref="W23:X23"/>
    <mergeCell ref="W8:X8"/>
    <mergeCell ref="W11:X11"/>
    <mergeCell ref="W14:X14"/>
    <mergeCell ref="W17:X17"/>
    <mergeCell ref="B19:C19"/>
    <mergeCell ref="B22:C22"/>
    <mergeCell ref="A23:A24"/>
    <mergeCell ref="B23:C23"/>
    <mergeCell ref="A38:A40"/>
    <mergeCell ref="G33:J33"/>
    <mergeCell ref="D34:E34"/>
    <mergeCell ref="A35:A36"/>
    <mergeCell ref="G36:J36"/>
    <mergeCell ref="B34:C34"/>
    <mergeCell ref="B37:C37"/>
    <mergeCell ref="B40:C40"/>
    <mergeCell ref="B35:C35"/>
    <mergeCell ref="D35:E35"/>
    <mergeCell ref="A41:A43"/>
    <mergeCell ref="B41:C41"/>
    <mergeCell ref="D41:E41"/>
    <mergeCell ref="G41:J43"/>
    <mergeCell ref="D43:E43"/>
    <mergeCell ref="B43:C43"/>
    <mergeCell ref="D42:E42"/>
    <mergeCell ref="B25:C25"/>
    <mergeCell ref="B28:C28"/>
    <mergeCell ref="B31:C31"/>
    <mergeCell ref="D30:E30"/>
    <mergeCell ref="B29:C29"/>
    <mergeCell ref="D29:E29"/>
    <mergeCell ref="D36:E36"/>
    <mergeCell ref="D18:E18"/>
    <mergeCell ref="D21:E21"/>
    <mergeCell ref="D24:E24"/>
    <mergeCell ref="D27:E27"/>
    <mergeCell ref="D22:E22"/>
  </mergeCells>
  <printOptions/>
  <pageMargins left="0.4330708661417323" right="0" top="0.4330708661417323" bottom="0.1968503937007874" header="0.5118110236220472" footer="0.1968503937007874"/>
  <pageSetup horizontalDpi="600" verticalDpi="600" orientation="landscape" paperSize="8" scale="93" r:id="rId2"/>
  <ignoredErrors>
    <ignoredError sqref="V38" formula="1"/>
    <ignoredError sqref="B41:B43 C42:D42 D41 D43 F41:F43 L41:X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75" zoomScaleNormal="75" zoomScaleSheetLayoutView="75" zoomScalePageLayoutView="0" workbookViewId="0" topLeftCell="A1">
      <selection activeCell="A1" sqref="A1:AB1"/>
    </sheetView>
  </sheetViews>
  <sheetFormatPr defaultColWidth="9.00390625" defaultRowHeight="13.5"/>
  <cols>
    <col min="1" max="1" width="23.50390625" style="0" customWidth="1"/>
    <col min="2" max="2" width="5.875" style="0" customWidth="1"/>
    <col min="3" max="3" width="10.625" style="0" customWidth="1"/>
    <col min="4" max="4" width="4.875" style="0" customWidth="1"/>
    <col min="5" max="5" width="10.625" style="0" customWidth="1"/>
    <col min="6" max="6" width="13.75390625" style="0" customWidth="1"/>
    <col min="7" max="10" width="3.375" style="0" customWidth="1"/>
    <col min="11" max="11" width="5.25390625" style="0" customWidth="1"/>
    <col min="12" max="22" width="8.625" style="0" customWidth="1"/>
    <col min="23" max="23" width="5.50390625" style="0" customWidth="1"/>
    <col min="24" max="24" width="8.625" style="0" customWidth="1"/>
    <col min="25" max="25" width="5.25390625" style="0" customWidth="1"/>
    <col min="26" max="26" width="11.00390625" style="0" customWidth="1"/>
    <col min="27" max="28" width="4.125" style="0" customWidth="1"/>
  </cols>
  <sheetData>
    <row r="1" spans="1:28" ht="27" customHeight="1">
      <c r="A1" s="323" t="s">
        <v>53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</row>
    <row r="2" spans="1:28" ht="20.25" customHeight="1">
      <c r="A2" s="2" t="s">
        <v>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1"/>
      <c r="O2" s="2"/>
      <c r="P2" s="2"/>
      <c r="Q2" s="4"/>
      <c r="R2" s="4"/>
      <c r="S2" s="4"/>
      <c r="T2" s="2"/>
      <c r="U2" s="2"/>
      <c r="V2" s="4" t="s">
        <v>1</v>
      </c>
      <c r="W2" s="4" t="s">
        <v>51</v>
      </c>
      <c r="X2" s="2"/>
      <c r="Y2" s="2"/>
      <c r="Z2" s="2"/>
      <c r="AA2" s="2"/>
      <c r="AB2" s="2"/>
    </row>
    <row r="3" spans="1:28" ht="28.5" customHeight="1">
      <c r="A3" s="4"/>
      <c r="B3" s="4"/>
      <c r="C3" s="4"/>
      <c r="D3" s="4"/>
      <c r="E3" s="4"/>
      <c r="F3" s="2"/>
      <c r="G3" s="2"/>
      <c r="H3" s="2"/>
      <c r="I3" s="1"/>
      <c r="J3" s="2"/>
      <c r="K3" s="2"/>
      <c r="L3" s="50" t="s">
        <v>88</v>
      </c>
      <c r="M3" s="1"/>
      <c r="N3" s="4"/>
      <c r="O3" s="4"/>
      <c r="P3" s="2"/>
      <c r="Q3" s="5"/>
      <c r="R3" s="5"/>
      <c r="S3" s="5"/>
      <c r="T3" s="2"/>
      <c r="U3" s="2"/>
      <c r="V3" s="5" t="s">
        <v>2</v>
      </c>
      <c r="W3" s="5" t="s">
        <v>52</v>
      </c>
      <c r="X3" s="4"/>
      <c r="Y3" s="4"/>
      <c r="Z3" s="4"/>
      <c r="AA3" s="4"/>
      <c r="AB3" s="2"/>
    </row>
    <row r="4" spans="1:28" ht="19.5" customHeight="1" thickBot="1">
      <c r="A4" s="4"/>
      <c r="B4" s="232" t="s">
        <v>93</v>
      </c>
      <c r="C4" s="232"/>
      <c r="D4" s="4"/>
      <c r="E4" s="4"/>
      <c r="F4" s="4"/>
      <c r="G4" s="4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0"/>
      <c r="V4" s="10"/>
      <c r="W4" s="51"/>
      <c r="X4" s="51"/>
      <c r="Y4" s="25"/>
      <c r="Z4" s="26" t="s">
        <v>3</v>
      </c>
      <c r="AB4" s="68" t="s">
        <v>77</v>
      </c>
    </row>
    <row r="5" spans="1:28" ht="17.25" customHeight="1">
      <c r="A5" s="248" t="s">
        <v>22</v>
      </c>
      <c r="B5" s="310" t="s">
        <v>70</v>
      </c>
      <c r="C5" s="311"/>
      <c r="D5" s="289" t="s">
        <v>73</v>
      </c>
      <c r="E5" s="290"/>
      <c r="F5" s="35" t="s">
        <v>87</v>
      </c>
      <c r="G5" s="291" t="s">
        <v>27</v>
      </c>
      <c r="H5" s="292"/>
      <c r="I5" s="292"/>
      <c r="J5" s="293"/>
      <c r="K5" s="265" t="s">
        <v>28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48" t="s">
        <v>17</v>
      </c>
      <c r="X5" s="249"/>
      <c r="Y5" s="250" t="s">
        <v>34</v>
      </c>
      <c r="Z5" s="251"/>
      <c r="AA5" s="250" t="s">
        <v>7</v>
      </c>
      <c r="AB5" s="279"/>
    </row>
    <row r="6" spans="1:28" ht="17.25" customHeight="1">
      <c r="A6" s="288"/>
      <c r="B6" s="36" t="s">
        <v>26</v>
      </c>
      <c r="C6" s="37" t="s">
        <v>71</v>
      </c>
      <c r="D6" s="314" t="s">
        <v>89</v>
      </c>
      <c r="E6" s="315"/>
      <c r="F6" s="38" t="s">
        <v>74</v>
      </c>
      <c r="G6" s="294"/>
      <c r="H6" s="295"/>
      <c r="I6" s="295"/>
      <c r="J6" s="296"/>
      <c r="K6" s="267" t="s">
        <v>35</v>
      </c>
      <c r="L6" s="233" t="s">
        <v>38</v>
      </c>
      <c r="M6" s="300" t="s">
        <v>31</v>
      </c>
      <c r="N6" s="301"/>
      <c r="O6" s="301"/>
      <c r="P6" s="300" t="s">
        <v>32</v>
      </c>
      <c r="Q6" s="301"/>
      <c r="R6" s="301"/>
      <c r="S6" s="301"/>
      <c r="T6" s="301"/>
      <c r="U6" s="301"/>
      <c r="V6" s="301"/>
      <c r="W6" s="52" t="s">
        <v>14</v>
      </c>
      <c r="X6" s="57" t="s">
        <v>43</v>
      </c>
      <c r="Y6" s="252"/>
      <c r="Z6" s="253"/>
      <c r="AA6" s="280"/>
      <c r="AB6" s="281"/>
    </row>
    <row r="7" spans="1:28" ht="17.25" customHeight="1" thickBot="1">
      <c r="A7" s="39" t="s">
        <v>23</v>
      </c>
      <c r="B7" s="312" t="s">
        <v>72</v>
      </c>
      <c r="C7" s="313"/>
      <c r="D7" s="282" t="s">
        <v>90</v>
      </c>
      <c r="E7" s="302"/>
      <c r="F7" s="40" t="s">
        <v>75</v>
      </c>
      <c r="G7" s="297"/>
      <c r="H7" s="298"/>
      <c r="I7" s="298"/>
      <c r="J7" s="299"/>
      <c r="K7" s="268"/>
      <c r="L7" s="234"/>
      <c r="M7" s="41" t="s">
        <v>42</v>
      </c>
      <c r="N7" s="41" t="s">
        <v>8</v>
      </c>
      <c r="O7" s="41" t="s">
        <v>9</v>
      </c>
      <c r="P7" s="41" t="s">
        <v>10</v>
      </c>
      <c r="Q7" s="41" t="s">
        <v>11</v>
      </c>
      <c r="R7" s="41" t="s">
        <v>12</v>
      </c>
      <c r="S7" s="41" t="s">
        <v>13</v>
      </c>
      <c r="T7" s="41" t="s">
        <v>39</v>
      </c>
      <c r="U7" s="41" t="s">
        <v>40</v>
      </c>
      <c r="V7" s="41" t="s">
        <v>45</v>
      </c>
      <c r="W7" s="53" t="s">
        <v>15</v>
      </c>
      <c r="X7" s="58" t="s">
        <v>44</v>
      </c>
      <c r="Y7" s="254"/>
      <c r="Z7" s="255"/>
      <c r="AA7" s="282" t="s">
        <v>76</v>
      </c>
      <c r="AB7" s="283"/>
    </row>
    <row r="8" spans="1:28" ht="17.25" customHeight="1">
      <c r="A8" s="305" t="s">
        <v>24</v>
      </c>
      <c r="B8" s="306">
        <v>100000</v>
      </c>
      <c r="C8" s="307"/>
      <c r="D8" s="306">
        <v>0</v>
      </c>
      <c r="E8" s="307"/>
      <c r="F8" s="23">
        <v>30000</v>
      </c>
      <c r="G8" s="72" t="s">
        <v>54</v>
      </c>
      <c r="H8" s="73">
        <v>27</v>
      </c>
      <c r="I8" s="73">
        <v>9</v>
      </c>
      <c r="J8" s="74">
        <v>10</v>
      </c>
      <c r="K8" s="19" t="s">
        <v>55</v>
      </c>
      <c r="L8" s="75">
        <v>30000</v>
      </c>
      <c r="M8" s="75"/>
      <c r="N8" s="75"/>
      <c r="O8" s="75"/>
      <c r="P8" s="75">
        <v>70000</v>
      </c>
      <c r="Q8" s="75"/>
      <c r="R8" s="75"/>
      <c r="S8" s="75"/>
      <c r="T8" s="75"/>
      <c r="U8" s="75"/>
      <c r="V8" s="75">
        <f aca="true" t="shared" si="0" ref="V8:V43">SUM(L8:U8)</f>
        <v>100000</v>
      </c>
      <c r="W8" s="321">
        <v>100000</v>
      </c>
      <c r="X8" s="333"/>
      <c r="Y8" s="31" t="s">
        <v>19</v>
      </c>
      <c r="Z8" s="76" t="s">
        <v>33</v>
      </c>
      <c r="AA8" s="63">
        <v>1</v>
      </c>
      <c r="AB8" s="64" t="s">
        <v>80</v>
      </c>
    </row>
    <row r="9" spans="1:28" ht="17.25" customHeight="1">
      <c r="A9" s="304"/>
      <c r="B9" s="22">
        <v>0.8</v>
      </c>
      <c r="C9" s="21">
        <f>B8*B9</f>
        <v>80000</v>
      </c>
      <c r="D9" s="308">
        <f>C9-D8-F9</f>
        <v>50000</v>
      </c>
      <c r="E9" s="309"/>
      <c r="F9" s="24">
        <v>30000</v>
      </c>
      <c r="G9" s="207" t="s">
        <v>56</v>
      </c>
      <c r="H9" s="207"/>
      <c r="I9" s="207"/>
      <c r="J9" s="208"/>
      <c r="K9" s="17" t="s">
        <v>30</v>
      </c>
      <c r="L9" s="70">
        <v>40000</v>
      </c>
      <c r="M9" s="70">
        <v>15000</v>
      </c>
      <c r="N9" s="70">
        <v>10000</v>
      </c>
      <c r="O9" s="70">
        <v>10000</v>
      </c>
      <c r="P9" s="70">
        <v>5000</v>
      </c>
      <c r="Q9" s="70"/>
      <c r="R9" s="70"/>
      <c r="S9" s="70"/>
      <c r="T9" s="70"/>
      <c r="U9" s="70"/>
      <c r="V9" s="70">
        <f t="shared" si="0"/>
        <v>80000</v>
      </c>
      <c r="W9" s="54">
        <v>0.8</v>
      </c>
      <c r="X9" s="59">
        <f>W8*W9</f>
        <v>80000</v>
      </c>
      <c r="Y9" s="28" t="s">
        <v>16</v>
      </c>
      <c r="Z9" s="77">
        <v>50000</v>
      </c>
      <c r="AA9" s="65">
        <v>3</v>
      </c>
      <c r="AB9" s="66">
        <v>4</v>
      </c>
    </row>
    <row r="10" spans="1:28" ht="17.25" customHeight="1">
      <c r="A10" s="20" t="s">
        <v>25</v>
      </c>
      <c r="B10" s="284">
        <f>B8-C9</f>
        <v>20000</v>
      </c>
      <c r="C10" s="285"/>
      <c r="D10" s="284">
        <f>B8-D8-F8</f>
        <v>70000</v>
      </c>
      <c r="E10" s="285"/>
      <c r="F10" s="14">
        <f>F8-F9</f>
        <v>0</v>
      </c>
      <c r="G10" s="78" t="s">
        <v>57</v>
      </c>
      <c r="H10" s="79">
        <v>28</v>
      </c>
      <c r="I10" s="79">
        <v>3</v>
      </c>
      <c r="J10" s="80">
        <v>31</v>
      </c>
      <c r="K10" s="33" t="s">
        <v>18</v>
      </c>
      <c r="L10" s="81">
        <v>50000</v>
      </c>
      <c r="M10" s="81"/>
      <c r="N10" s="81"/>
      <c r="O10" s="81"/>
      <c r="P10" s="81">
        <v>-50000</v>
      </c>
      <c r="Q10" s="81"/>
      <c r="R10" s="81"/>
      <c r="S10" s="81"/>
      <c r="T10" s="81"/>
      <c r="U10" s="81"/>
      <c r="V10" s="81">
        <f t="shared" si="0"/>
        <v>0</v>
      </c>
      <c r="W10" s="55">
        <f>1-W9</f>
        <v>0.19999999999999996</v>
      </c>
      <c r="X10" s="60">
        <f>W8*W10</f>
        <v>19999.999999999996</v>
      </c>
      <c r="Y10" s="29" t="s">
        <v>20</v>
      </c>
      <c r="Z10" s="82" t="s">
        <v>58</v>
      </c>
      <c r="AA10" s="316" t="s">
        <v>41</v>
      </c>
      <c r="AB10" s="317"/>
    </row>
    <row r="11" spans="1:28" ht="17.25" customHeight="1">
      <c r="A11" s="303" t="s">
        <v>36</v>
      </c>
      <c r="B11" s="286">
        <v>30000</v>
      </c>
      <c r="C11" s="287"/>
      <c r="D11" s="286">
        <v>0</v>
      </c>
      <c r="E11" s="287"/>
      <c r="F11" s="34">
        <v>1000</v>
      </c>
      <c r="G11" s="83" t="s">
        <v>59</v>
      </c>
      <c r="H11" s="84">
        <v>27</v>
      </c>
      <c r="I11" s="84">
        <v>12</v>
      </c>
      <c r="J11" s="85">
        <v>5</v>
      </c>
      <c r="K11" s="32" t="s">
        <v>60</v>
      </c>
      <c r="L11" s="75">
        <v>1000</v>
      </c>
      <c r="M11" s="75"/>
      <c r="N11" s="75"/>
      <c r="O11" s="75"/>
      <c r="P11" s="75"/>
      <c r="Q11" s="75">
        <v>29000</v>
      </c>
      <c r="R11" s="75"/>
      <c r="S11" s="75"/>
      <c r="T11" s="75"/>
      <c r="U11" s="75"/>
      <c r="V11" s="75">
        <f t="shared" si="0"/>
        <v>30000</v>
      </c>
      <c r="W11" s="319">
        <v>30000</v>
      </c>
      <c r="X11" s="320"/>
      <c r="Y11" s="27" t="s">
        <v>19</v>
      </c>
      <c r="Z11" s="86" t="s">
        <v>37</v>
      </c>
      <c r="AA11" s="30">
        <v>1</v>
      </c>
      <c r="AB11" s="67" t="s">
        <v>97</v>
      </c>
    </row>
    <row r="12" spans="1:28" ht="17.25" customHeight="1">
      <c r="A12" s="304"/>
      <c r="B12" s="22">
        <v>0.1</v>
      </c>
      <c r="C12" s="21">
        <f>B11*B12</f>
        <v>3000</v>
      </c>
      <c r="D12" s="308">
        <f>C12-D11-F12</f>
        <v>3000</v>
      </c>
      <c r="E12" s="309"/>
      <c r="F12" s="24">
        <v>0</v>
      </c>
      <c r="G12" s="207" t="s">
        <v>56</v>
      </c>
      <c r="H12" s="207"/>
      <c r="I12" s="207"/>
      <c r="J12" s="208"/>
      <c r="K12" s="17" t="s">
        <v>30</v>
      </c>
      <c r="L12" s="70"/>
      <c r="M12" s="70">
        <v>2000</v>
      </c>
      <c r="N12" s="70">
        <v>4000</v>
      </c>
      <c r="O12" s="70">
        <v>5000</v>
      </c>
      <c r="P12" s="70">
        <v>10000</v>
      </c>
      <c r="Q12" s="70">
        <v>3000</v>
      </c>
      <c r="R12" s="70">
        <v>1500</v>
      </c>
      <c r="S12" s="70"/>
      <c r="T12" s="70"/>
      <c r="U12" s="70"/>
      <c r="V12" s="70">
        <f t="shared" si="0"/>
        <v>25500</v>
      </c>
      <c r="W12" s="54">
        <v>0.85</v>
      </c>
      <c r="X12" s="59">
        <f>W11*W12</f>
        <v>25500</v>
      </c>
      <c r="Y12" s="28" t="s">
        <v>16</v>
      </c>
      <c r="Z12" s="77">
        <v>24000</v>
      </c>
      <c r="AA12" s="65">
        <v>3</v>
      </c>
      <c r="AB12" s="66">
        <v>4</v>
      </c>
    </row>
    <row r="13" spans="1:28" ht="17.25" customHeight="1">
      <c r="A13" s="20" t="s">
        <v>61</v>
      </c>
      <c r="B13" s="284">
        <f>B11-C12</f>
        <v>27000</v>
      </c>
      <c r="C13" s="285"/>
      <c r="D13" s="284">
        <f>B11-D11-F11</f>
        <v>29000</v>
      </c>
      <c r="E13" s="285"/>
      <c r="F13" s="14">
        <f>F11-F12</f>
        <v>1000</v>
      </c>
      <c r="G13" s="78" t="s">
        <v>21</v>
      </c>
      <c r="H13" s="79">
        <v>28</v>
      </c>
      <c r="I13" s="79">
        <v>5</v>
      </c>
      <c r="J13" s="80">
        <v>31</v>
      </c>
      <c r="K13" s="16" t="s">
        <v>18</v>
      </c>
      <c r="L13" s="81"/>
      <c r="M13" s="81">
        <v>24000</v>
      </c>
      <c r="N13" s="81"/>
      <c r="O13" s="81"/>
      <c r="P13" s="81"/>
      <c r="Q13" s="81">
        <v>-24000</v>
      </c>
      <c r="R13" s="81"/>
      <c r="S13" s="81"/>
      <c r="T13" s="81"/>
      <c r="U13" s="81"/>
      <c r="V13" s="81">
        <f t="shared" si="0"/>
        <v>0</v>
      </c>
      <c r="W13" s="55">
        <f>1-W12</f>
        <v>0.15000000000000002</v>
      </c>
      <c r="X13" s="60">
        <f>W11*W13</f>
        <v>4500.000000000001</v>
      </c>
      <c r="Y13" s="29" t="s">
        <v>20</v>
      </c>
      <c r="Z13" s="82" t="s">
        <v>62</v>
      </c>
      <c r="AA13" s="316" t="s">
        <v>41</v>
      </c>
      <c r="AB13" s="317"/>
    </row>
    <row r="14" spans="1:28" ht="17.25" customHeight="1">
      <c r="A14" s="303" t="s">
        <v>47</v>
      </c>
      <c r="B14" s="286">
        <v>30000</v>
      </c>
      <c r="C14" s="287"/>
      <c r="D14" s="286">
        <v>0</v>
      </c>
      <c r="E14" s="287"/>
      <c r="F14" s="34">
        <v>1000</v>
      </c>
      <c r="G14" s="83" t="s">
        <v>59</v>
      </c>
      <c r="H14" s="84">
        <v>27</v>
      </c>
      <c r="I14" s="84">
        <v>9</v>
      </c>
      <c r="J14" s="85">
        <v>5</v>
      </c>
      <c r="K14" s="32" t="s">
        <v>60</v>
      </c>
      <c r="L14" s="75">
        <v>1000</v>
      </c>
      <c r="M14" s="75"/>
      <c r="N14" s="75"/>
      <c r="O14" s="75">
        <v>29000</v>
      </c>
      <c r="P14" s="75"/>
      <c r="Q14" s="75"/>
      <c r="R14" s="75"/>
      <c r="S14" s="75"/>
      <c r="T14" s="75"/>
      <c r="U14" s="75"/>
      <c r="V14" s="75">
        <f t="shared" si="0"/>
        <v>30000</v>
      </c>
      <c r="W14" s="319">
        <v>30000</v>
      </c>
      <c r="X14" s="320"/>
      <c r="Y14" s="27" t="s">
        <v>19</v>
      </c>
      <c r="Z14" s="86" t="s">
        <v>46</v>
      </c>
      <c r="AA14" s="30">
        <v>1</v>
      </c>
      <c r="AB14" s="67">
        <v>2</v>
      </c>
    </row>
    <row r="15" spans="1:28" ht="17.25" customHeight="1">
      <c r="A15" s="304"/>
      <c r="B15" s="22">
        <v>0.7</v>
      </c>
      <c r="C15" s="21">
        <f>B14*B15</f>
        <v>21000</v>
      </c>
      <c r="D15" s="308">
        <f>C15-D14-F15</f>
        <v>20000</v>
      </c>
      <c r="E15" s="309"/>
      <c r="F15" s="24">
        <v>1000</v>
      </c>
      <c r="G15" s="207" t="s">
        <v>56</v>
      </c>
      <c r="H15" s="207"/>
      <c r="I15" s="207"/>
      <c r="J15" s="208"/>
      <c r="K15" s="17" t="s">
        <v>30</v>
      </c>
      <c r="L15" s="70">
        <v>6000</v>
      </c>
      <c r="M15" s="70">
        <v>5000</v>
      </c>
      <c r="N15" s="70">
        <v>10000</v>
      </c>
      <c r="O15" s="70">
        <v>3000</v>
      </c>
      <c r="P15" s="70">
        <v>1500</v>
      </c>
      <c r="Q15" s="70"/>
      <c r="R15" s="70"/>
      <c r="S15" s="70"/>
      <c r="T15" s="70"/>
      <c r="U15" s="70"/>
      <c r="V15" s="70">
        <f t="shared" si="0"/>
        <v>25500</v>
      </c>
      <c r="W15" s="54">
        <v>0.85</v>
      </c>
      <c r="X15" s="59">
        <f>W14*W15</f>
        <v>25500</v>
      </c>
      <c r="Y15" s="28" t="s">
        <v>16</v>
      </c>
      <c r="Z15" s="77">
        <v>23000</v>
      </c>
      <c r="AA15" s="65">
        <v>3</v>
      </c>
      <c r="AB15" s="66" t="s">
        <v>98</v>
      </c>
    </row>
    <row r="16" spans="1:28" ht="17.25" customHeight="1">
      <c r="A16" s="20" t="s">
        <v>63</v>
      </c>
      <c r="B16" s="284">
        <f>B14-C15</f>
        <v>9000</v>
      </c>
      <c r="C16" s="285"/>
      <c r="D16" s="284">
        <f>B14-D14-F14</f>
        <v>29000</v>
      </c>
      <c r="E16" s="285"/>
      <c r="F16" s="14">
        <f>F14-F15</f>
        <v>0</v>
      </c>
      <c r="G16" s="78" t="s">
        <v>21</v>
      </c>
      <c r="H16" s="79">
        <v>28</v>
      </c>
      <c r="I16" s="79">
        <v>3</v>
      </c>
      <c r="J16" s="80">
        <v>31</v>
      </c>
      <c r="K16" s="16" t="s">
        <v>18</v>
      </c>
      <c r="L16" s="81">
        <v>23000</v>
      </c>
      <c r="M16" s="81"/>
      <c r="N16" s="81"/>
      <c r="O16" s="81">
        <v>-23000</v>
      </c>
      <c r="P16" s="81"/>
      <c r="Q16" s="81"/>
      <c r="R16" s="81"/>
      <c r="S16" s="81"/>
      <c r="T16" s="81"/>
      <c r="U16" s="81"/>
      <c r="V16" s="81">
        <f t="shared" si="0"/>
        <v>0</v>
      </c>
      <c r="W16" s="55">
        <f>1-W15</f>
        <v>0.15000000000000002</v>
      </c>
      <c r="X16" s="60">
        <f>W14*W16</f>
        <v>4500.000000000001</v>
      </c>
      <c r="Y16" s="29" t="s">
        <v>20</v>
      </c>
      <c r="Z16" s="82" t="s">
        <v>64</v>
      </c>
      <c r="AA16" s="316" t="s">
        <v>41</v>
      </c>
      <c r="AB16" s="317"/>
    </row>
    <row r="17" spans="1:28" ht="17.25" customHeight="1">
      <c r="A17" s="303"/>
      <c r="B17" s="286"/>
      <c r="C17" s="287"/>
      <c r="D17" s="286">
        <v>0</v>
      </c>
      <c r="E17" s="287"/>
      <c r="F17" s="34"/>
      <c r="G17" s="83" t="s">
        <v>66</v>
      </c>
      <c r="H17" s="84"/>
      <c r="I17" s="84"/>
      <c r="J17" s="85"/>
      <c r="K17" s="32" t="s">
        <v>67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>
        <f t="shared" si="0"/>
        <v>0</v>
      </c>
      <c r="W17" s="319"/>
      <c r="X17" s="320"/>
      <c r="Y17" s="27" t="s">
        <v>19</v>
      </c>
      <c r="Z17" s="86"/>
      <c r="AA17" s="30">
        <v>1</v>
      </c>
      <c r="AB17" s="67">
        <v>2</v>
      </c>
    </row>
    <row r="18" spans="1:28" ht="17.25" customHeight="1">
      <c r="A18" s="304"/>
      <c r="B18" s="22"/>
      <c r="C18" s="21">
        <f>B17*B18</f>
        <v>0</v>
      </c>
      <c r="D18" s="308">
        <f>C18-D17-F18</f>
        <v>0</v>
      </c>
      <c r="E18" s="309"/>
      <c r="F18" s="24"/>
      <c r="G18" s="207" t="s">
        <v>56</v>
      </c>
      <c r="H18" s="207"/>
      <c r="I18" s="207"/>
      <c r="J18" s="208"/>
      <c r="K18" s="17" t="s">
        <v>30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>
        <f t="shared" si="0"/>
        <v>0</v>
      </c>
      <c r="W18" s="54"/>
      <c r="X18" s="59">
        <f>W17*W18</f>
        <v>0</v>
      </c>
      <c r="Y18" s="28" t="s">
        <v>16</v>
      </c>
      <c r="Z18" s="77"/>
      <c r="AA18" s="65">
        <v>3</v>
      </c>
      <c r="AB18" s="66">
        <v>4</v>
      </c>
    </row>
    <row r="19" spans="1:28" ht="17.25" customHeight="1">
      <c r="A19" s="20"/>
      <c r="B19" s="284">
        <f>B17-C18</f>
        <v>0</v>
      </c>
      <c r="C19" s="285"/>
      <c r="D19" s="284">
        <f>B17-D17-F17</f>
        <v>0</v>
      </c>
      <c r="E19" s="285"/>
      <c r="F19" s="14">
        <f>F17-F18</f>
        <v>0</v>
      </c>
      <c r="G19" s="78" t="s">
        <v>21</v>
      </c>
      <c r="H19" s="79"/>
      <c r="I19" s="79"/>
      <c r="J19" s="80"/>
      <c r="K19" s="16" t="s">
        <v>18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>
        <f t="shared" si="0"/>
        <v>0</v>
      </c>
      <c r="W19" s="55">
        <f>1-W18</f>
        <v>1</v>
      </c>
      <c r="X19" s="60">
        <f>W17*W19</f>
        <v>0</v>
      </c>
      <c r="Y19" s="29" t="s">
        <v>20</v>
      </c>
      <c r="Z19" s="82"/>
      <c r="AA19" s="318"/>
      <c r="AB19" s="317"/>
    </row>
    <row r="20" spans="1:28" ht="17.25" customHeight="1">
      <c r="A20" s="303"/>
      <c r="B20" s="286"/>
      <c r="C20" s="287"/>
      <c r="D20" s="286">
        <v>0</v>
      </c>
      <c r="E20" s="287"/>
      <c r="F20" s="34"/>
      <c r="G20" s="83" t="s">
        <v>66</v>
      </c>
      <c r="H20" s="84"/>
      <c r="I20" s="84"/>
      <c r="J20" s="85"/>
      <c r="K20" s="32" t="s">
        <v>67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>
        <f t="shared" si="0"/>
        <v>0</v>
      </c>
      <c r="W20" s="319"/>
      <c r="X20" s="320"/>
      <c r="Y20" s="27" t="s">
        <v>19</v>
      </c>
      <c r="Z20" s="86"/>
      <c r="AA20" s="30">
        <v>1</v>
      </c>
      <c r="AB20" s="67">
        <v>2</v>
      </c>
    </row>
    <row r="21" spans="1:28" ht="17.25" customHeight="1">
      <c r="A21" s="304"/>
      <c r="B21" s="22"/>
      <c r="C21" s="21">
        <f>B20*B21</f>
        <v>0</v>
      </c>
      <c r="D21" s="308">
        <f>C21-D20-F21</f>
        <v>0</v>
      </c>
      <c r="E21" s="309"/>
      <c r="F21" s="24"/>
      <c r="G21" s="207" t="s">
        <v>56</v>
      </c>
      <c r="H21" s="207"/>
      <c r="I21" s="207"/>
      <c r="J21" s="208"/>
      <c r="K21" s="17" t="s">
        <v>30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>
        <f t="shared" si="0"/>
        <v>0</v>
      </c>
      <c r="W21" s="54"/>
      <c r="X21" s="59">
        <f>W20*W21</f>
        <v>0</v>
      </c>
      <c r="Y21" s="28" t="s">
        <v>16</v>
      </c>
      <c r="Z21" s="77"/>
      <c r="AA21" s="65">
        <v>3</v>
      </c>
      <c r="AB21" s="66">
        <v>4</v>
      </c>
    </row>
    <row r="22" spans="1:28" ht="17.25" customHeight="1">
      <c r="A22" s="20"/>
      <c r="B22" s="284">
        <f>B20-C21</f>
        <v>0</v>
      </c>
      <c r="C22" s="285"/>
      <c r="D22" s="284">
        <f>B20-D20-F20</f>
        <v>0</v>
      </c>
      <c r="E22" s="285"/>
      <c r="F22" s="14">
        <f>F20-F21</f>
        <v>0</v>
      </c>
      <c r="G22" s="78" t="s">
        <v>21</v>
      </c>
      <c r="H22" s="79"/>
      <c r="I22" s="79"/>
      <c r="J22" s="80"/>
      <c r="K22" s="16" t="s">
        <v>18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>
        <f t="shared" si="0"/>
        <v>0</v>
      </c>
      <c r="W22" s="55">
        <f>1-W21</f>
        <v>1</v>
      </c>
      <c r="X22" s="60">
        <f>W20*W22</f>
        <v>0</v>
      </c>
      <c r="Y22" s="29" t="s">
        <v>20</v>
      </c>
      <c r="Z22" s="82"/>
      <c r="AA22" s="318"/>
      <c r="AB22" s="317"/>
    </row>
    <row r="23" spans="1:28" ht="17.25" customHeight="1">
      <c r="A23" s="303"/>
      <c r="B23" s="286"/>
      <c r="C23" s="287"/>
      <c r="D23" s="286">
        <v>0</v>
      </c>
      <c r="E23" s="287"/>
      <c r="F23" s="34"/>
      <c r="G23" s="83" t="s">
        <v>66</v>
      </c>
      <c r="H23" s="84"/>
      <c r="I23" s="84"/>
      <c r="J23" s="85"/>
      <c r="K23" s="32" t="s">
        <v>67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>
        <f t="shared" si="0"/>
        <v>0</v>
      </c>
      <c r="W23" s="319"/>
      <c r="X23" s="320"/>
      <c r="Y23" s="27" t="s">
        <v>19</v>
      </c>
      <c r="Z23" s="86"/>
      <c r="AA23" s="30">
        <v>1</v>
      </c>
      <c r="AB23" s="67">
        <v>2</v>
      </c>
    </row>
    <row r="24" spans="1:28" ht="17.25" customHeight="1">
      <c r="A24" s="304"/>
      <c r="B24" s="22"/>
      <c r="C24" s="21">
        <f>B23*B24</f>
        <v>0</v>
      </c>
      <c r="D24" s="308">
        <f>C24-D23-F24</f>
        <v>0</v>
      </c>
      <c r="E24" s="309"/>
      <c r="F24" s="24"/>
      <c r="G24" s="207" t="s">
        <v>56</v>
      </c>
      <c r="H24" s="207"/>
      <c r="I24" s="207"/>
      <c r="J24" s="208"/>
      <c r="K24" s="17" t="s">
        <v>30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>
        <f t="shared" si="0"/>
        <v>0</v>
      </c>
      <c r="W24" s="54"/>
      <c r="X24" s="59">
        <f>W23*W24</f>
        <v>0</v>
      </c>
      <c r="Y24" s="28" t="s">
        <v>16</v>
      </c>
      <c r="Z24" s="77"/>
      <c r="AA24" s="65">
        <v>3</v>
      </c>
      <c r="AB24" s="66">
        <v>4</v>
      </c>
    </row>
    <row r="25" spans="1:28" ht="17.25" customHeight="1">
      <c r="A25" s="20"/>
      <c r="B25" s="284">
        <f>B23-C24</f>
        <v>0</v>
      </c>
      <c r="C25" s="285"/>
      <c r="D25" s="284">
        <f>B23-D23-F23</f>
        <v>0</v>
      </c>
      <c r="E25" s="285"/>
      <c r="F25" s="14">
        <f>F23-F24</f>
        <v>0</v>
      </c>
      <c r="G25" s="78" t="s">
        <v>21</v>
      </c>
      <c r="H25" s="79"/>
      <c r="I25" s="79"/>
      <c r="J25" s="80"/>
      <c r="K25" s="16" t="s">
        <v>18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>
        <f t="shared" si="0"/>
        <v>0</v>
      </c>
      <c r="W25" s="55">
        <f>1-W24</f>
        <v>1</v>
      </c>
      <c r="X25" s="60">
        <f>W23*W25</f>
        <v>0</v>
      </c>
      <c r="Y25" s="29" t="s">
        <v>20</v>
      </c>
      <c r="Z25" s="82"/>
      <c r="AA25" s="318"/>
      <c r="AB25" s="317"/>
    </row>
    <row r="26" spans="1:28" ht="17.25" customHeight="1">
      <c r="A26" s="303"/>
      <c r="B26" s="286"/>
      <c r="C26" s="287"/>
      <c r="D26" s="286">
        <v>0</v>
      </c>
      <c r="E26" s="287"/>
      <c r="F26" s="34"/>
      <c r="G26" s="83" t="s">
        <v>66</v>
      </c>
      <c r="H26" s="84"/>
      <c r="I26" s="84"/>
      <c r="J26" s="85"/>
      <c r="K26" s="32" t="s">
        <v>67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>
        <f t="shared" si="0"/>
        <v>0</v>
      </c>
      <c r="W26" s="319"/>
      <c r="X26" s="320"/>
      <c r="Y26" s="27" t="s">
        <v>19</v>
      </c>
      <c r="Z26" s="86"/>
      <c r="AA26" s="30">
        <v>1</v>
      </c>
      <c r="AB26" s="67">
        <v>2</v>
      </c>
    </row>
    <row r="27" spans="1:28" ht="17.25" customHeight="1">
      <c r="A27" s="304"/>
      <c r="B27" s="22"/>
      <c r="C27" s="21">
        <f>B26*B27</f>
        <v>0</v>
      </c>
      <c r="D27" s="308">
        <f>C27-D26-F27</f>
        <v>0</v>
      </c>
      <c r="E27" s="309"/>
      <c r="F27" s="24"/>
      <c r="G27" s="207" t="s">
        <v>56</v>
      </c>
      <c r="H27" s="207"/>
      <c r="I27" s="207"/>
      <c r="J27" s="208"/>
      <c r="K27" s="17" t="s">
        <v>30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>
        <f t="shared" si="0"/>
        <v>0</v>
      </c>
      <c r="W27" s="54"/>
      <c r="X27" s="59">
        <f>W26*W27</f>
        <v>0</v>
      </c>
      <c r="Y27" s="28" t="s">
        <v>16</v>
      </c>
      <c r="Z27" s="77"/>
      <c r="AA27" s="65">
        <v>3</v>
      </c>
      <c r="AB27" s="66">
        <v>4</v>
      </c>
    </row>
    <row r="28" spans="1:28" ht="17.25" customHeight="1">
      <c r="A28" s="20"/>
      <c r="B28" s="284">
        <f>B26-C27</f>
        <v>0</v>
      </c>
      <c r="C28" s="285"/>
      <c r="D28" s="284">
        <f>B26-D26-F26</f>
        <v>0</v>
      </c>
      <c r="E28" s="285"/>
      <c r="F28" s="14">
        <f>F26-F27</f>
        <v>0</v>
      </c>
      <c r="G28" s="78" t="s">
        <v>21</v>
      </c>
      <c r="H28" s="79"/>
      <c r="I28" s="79"/>
      <c r="J28" s="80"/>
      <c r="K28" s="16" t="s">
        <v>18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>
        <f t="shared" si="0"/>
        <v>0</v>
      </c>
      <c r="W28" s="55">
        <f>1-W27</f>
        <v>1</v>
      </c>
      <c r="X28" s="60">
        <f>W26*W28</f>
        <v>0</v>
      </c>
      <c r="Y28" s="29" t="s">
        <v>20</v>
      </c>
      <c r="Z28" s="82"/>
      <c r="AA28" s="318"/>
      <c r="AB28" s="317"/>
    </row>
    <row r="29" spans="1:28" ht="17.25" customHeight="1">
      <c r="A29" s="303"/>
      <c r="B29" s="286"/>
      <c r="C29" s="287"/>
      <c r="D29" s="286">
        <v>0</v>
      </c>
      <c r="E29" s="287"/>
      <c r="F29" s="34"/>
      <c r="G29" s="83" t="s">
        <v>66</v>
      </c>
      <c r="H29" s="84"/>
      <c r="I29" s="84"/>
      <c r="J29" s="85"/>
      <c r="K29" s="32" t="s">
        <v>67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>
        <f t="shared" si="0"/>
        <v>0</v>
      </c>
      <c r="W29" s="319"/>
      <c r="X29" s="320"/>
      <c r="Y29" s="27" t="s">
        <v>19</v>
      </c>
      <c r="Z29" s="86"/>
      <c r="AA29" s="30">
        <v>1</v>
      </c>
      <c r="AB29" s="67">
        <v>2</v>
      </c>
    </row>
    <row r="30" spans="1:28" ht="17.25" customHeight="1">
      <c r="A30" s="304"/>
      <c r="B30" s="22"/>
      <c r="C30" s="21">
        <f>B29*B30</f>
        <v>0</v>
      </c>
      <c r="D30" s="308">
        <f>C30-D29-F30</f>
        <v>0</v>
      </c>
      <c r="E30" s="309"/>
      <c r="F30" s="24"/>
      <c r="G30" s="207" t="s">
        <v>56</v>
      </c>
      <c r="H30" s="207"/>
      <c r="I30" s="207"/>
      <c r="J30" s="208"/>
      <c r="K30" s="17" t="s">
        <v>30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>
        <f t="shared" si="0"/>
        <v>0</v>
      </c>
      <c r="W30" s="54"/>
      <c r="X30" s="59">
        <f>W29*W30</f>
        <v>0</v>
      </c>
      <c r="Y30" s="28" t="s">
        <v>16</v>
      </c>
      <c r="Z30" s="77"/>
      <c r="AA30" s="65">
        <v>3</v>
      </c>
      <c r="AB30" s="66">
        <v>4</v>
      </c>
    </row>
    <row r="31" spans="1:28" ht="17.25" customHeight="1">
      <c r="A31" s="20"/>
      <c r="B31" s="284">
        <f>B29-C30</f>
        <v>0</v>
      </c>
      <c r="C31" s="285"/>
      <c r="D31" s="284">
        <f>B29-D29-F29</f>
        <v>0</v>
      </c>
      <c r="E31" s="285"/>
      <c r="F31" s="14">
        <f>F29-F30</f>
        <v>0</v>
      </c>
      <c r="G31" s="78" t="s">
        <v>21</v>
      </c>
      <c r="H31" s="79"/>
      <c r="I31" s="79"/>
      <c r="J31" s="80"/>
      <c r="K31" s="16" t="s">
        <v>18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>
        <f t="shared" si="0"/>
        <v>0</v>
      </c>
      <c r="W31" s="55">
        <f>1-W30</f>
        <v>1</v>
      </c>
      <c r="X31" s="60">
        <f>W29*W31</f>
        <v>0</v>
      </c>
      <c r="Y31" s="29" t="s">
        <v>20</v>
      </c>
      <c r="Z31" s="82"/>
      <c r="AA31" s="318"/>
      <c r="AB31" s="317"/>
    </row>
    <row r="32" spans="1:28" ht="17.25" customHeight="1">
      <c r="A32" s="303"/>
      <c r="B32" s="286"/>
      <c r="C32" s="287"/>
      <c r="D32" s="286">
        <v>0</v>
      </c>
      <c r="E32" s="287"/>
      <c r="F32" s="34"/>
      <c r="G32" s="83" t="s">
        <v>66</v>
      </c>
      <c r="H32" s="84"/>
      <c r="I32" s="84"/>
      <c r="J32" s="85"/>
      <c r="K32" s="32" t="s">
        <v>67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>
        <f t="shared" si="0"/>
        <v>0</v>
      </c>
      <c r="W32" s="319"/>
      <c r="X32" s="320"/>
      <c r="Y32" s="27" t="s">
        <v>19</v>
      </c>
      <c r="Z32" s="86"/>
      <c r="AA32" s="30">
        <v>1</v>
      </c>
      <c r="AB32" s="67">
        <v>2</v>
      </c>
    </row>
    <row r="33" spans="1:28" ht="17.25" customHeight="1">
      <c r="A33" s="304"/>
      <c r="B33" s="22"/>
      <c r="C33" s="21">
        <f>B32*B33</f>
        <v>0</v>
      </c>
      <c r="D33" s="308">
        <f>C33-D32-F33</f>
        <v>0</v>
      </c>
      <c r="E33" s="309"/>
      <c r="F33" s="24"/>
      <c r="G33" s="207" t="s">
        <v>56</v>
      </c>
      <c r="H33" s="207"/>
      <c r="I33" s="207"/>
      <c r="J33" s="208"/>
      <c r="K33" s="17" t="s">
        <v>30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>
        <f t="shared" si="0"/>
        <v>0</v>
      </c>
      <c r="W33" s="54"/>
      <c r="X33" s="59">
        <f>W32*W33</f>
        <v>0</v>
      </c>
      <c r="Y33" s="28" t="s">
        <v>16</v>
      </c>
      <c r="Z33" s="77"/>
      <c r="AA33" s="65">
        <v>3</v>
      </c>
      <c r="AB33" s="66">
        <v>4</v>
      </c>
    </row>
    <row r="34" spans="1:28" ht="17.25" customHeight="1">
      <c r="A34" s="20"/>
      <c r="B34" s="284">
        <f>B32-C33</f>
        <v>0</v>
      </c>
      <c r="C34" s="285"/>
      <c r="D34" s="284">
        <f>B32-D32-F32</f>
        <v>0</v>
      </c>
      <c r="E34" s="285"/>
      <c r="F34" s="14">
        <f>F32-F33</f>
        <v>0</v>
      </c>
      <c r="G34" s="78" t="s">
        <v>21</v>
      </c>
      <c r="H34" s="79"/>
      <c r="I34" s="79"/>
      <c r="J34" s="80"/>
      <c r="K34" s="16" t="s">
        <v>18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>
        <f t="shared" si="0"/>
        <v>0</v>
      </c>
      <c r="W34" s="55">
        <f>1-W33</f>
        <v>1</v>
      </c>
      <c r="X34" s="60">
        <f>W32*W34</f>
        <v>0</v>
      </c>
      <c r="Y34" s="29" t="s">
        <v>20</v>
      </c>
      <c r="Z34" s="82"/>
      <c r="AA34" s="318"/>
      <c r="AB34" s="317"/>
    </row>
    <row r="35" spans="1:28" ht="17.25" customHeight="1">
      <c r="A35" s="303"/>
      <c r="B35" s="286"/>
      <c r="C35" s="287"/>
      <c r="D35" s="286">
        <v>0</v>
      </c>
      <c r="E35" s="287"/>
      <c r="F35" s="34"/>
      <c r="G35" s="83" t="s">
        <v>66</v>
      </c>
      <c r="H35" s="84"/>
      <c r="I35" s="84"/>
      <c r="J35" s="85"/>
      <c r="K35" s="32" t="s">
        <v>67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>
        <f t="shared" si="0"/>
        <v>0</v>
      </c>
      <c r="W35" s="319"/>
      <c r="X35" s="320"/>
      <c r="Y35" s="27" t="s">
        <v>19</v>
      </c>
      <c r="Z35" s="86"/>
      <c r="AA35" s="30">
        <v>1</v>
      </c>
      <c r="AB35" s="67">
        <v>2</v>
      </c>
    </row>
    <row r="36" spans="1:28" ht="17.25" customHeight="1">
      <c r="A36" s="304"/>
      <c r="B36" s="22"/>
      <c r="C36" s="21">
        <f>B35*B36</f>
        <v>0</v>
      </c>
      <c r="D36" s="308">
        <f>C36-D35-F36</f>
        <v>0</v>
      </c>
      <c r="E36" s="309"/>
      <c r="F36" s="24"/>
      <c r="G36" s="207" t="s">
        <v>56</v>
      </c>
      <c r="H36" s="207"/>
      <c r="I36" s="207"/>
      <c r="J36" s="208"/>
      <c r="K36" s="17" t="s">
        <v>30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>
        <f t="shared" si="0"/>
        <v>0</v>
      </c>
      <c r="W36" s="54"/>
      <c r="X36" s="59">
        <f>W35*W36</f>
        <v>0</v>
      </c>
      <c r="Y36" s="28" t="s">
        <v>16</v>
      </c>
      <c r="Z36" s="77"/>
      <c r="AA36" s="65">
        <v>3</v>
      </c>
      <c r="AB36" s="66">
        <v>4</v>
      </c>
    </row>
    <row r="37" spans="1:28" ht="17.25" customHeight="1" thickBot="1">
      <c r="A37" s="49"/>
      <c r="B37" s="284">
        <f>B35-C36</f>
        <v>0</v>
      </c>
      <c r="C37" s="285"/>
      <c r="D37" s="284">
        <f>B35-D35-F35</f>
        <v>0</v>
      </c>
      <c r="E37" s="285"/>
      <c r="F37" s="46">
        <f>F35-F36</f>
        <v>0</v>
      </c>
      <c r="G37" s="87" t="s">
        <v>21</v>
      </c>
      <c r="H37" s="88"/>
      <c r="I37" s="88"/>
      <c r="J37" s="89"/>
      <c r="K37" s="15" t="s">
        <v>18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>
        <f t="shared" si="0"/>
        <v>0</v>
      </c>
      <c r="W37" s="56">
        <f>1-W36</f>
        <v>1</v>
      </c>
      <c r="X37" s="61">
        <f>W35*W37</f>
        <v>0</v>
      </c>
      <c r="Y37" s="94" t="s">
        <v>20</v>
      </c>
      <c r="Z37" s="95"/>
      <c r="AA37" s="334"/>
      <c r="AB37" s="335"/>
    </row>
    <row r="38" spans="1:28" ht="17.25" customHeight="1" thickBot="1">
      <c r="A38" s="324" t="s">
        <v>49</v>
      </c>
      <c r="B38" s="306">
        <f>B8+B11+B14+B17+B20+B23+B26+B29+B32+B35</f>
        <v>160000</v>
      </c>
      <c r="C38" s="307"/>
      <c r="D38" s="306">
        <f>D8+D11+D14+D17+D20+D23+D26+D29+D32+D35</f>
        <v>0</v>
      </c>
      <c r="E38" s="307"/>
      <c r="F38" s="23">
        <f>F8+F11+F14+F17+F20+F23+F26+F29+F32+F35</f>
        <v>32000</v>
      </c>
      <c r="G38" s="221"/>
      <c r="H38" s="222"/>
      <c r="I38" s="222"/>
      <c r="J38" s="223"/>
      <c r="K38" s="19" t="s">
        <v>29</v>
      </c>
      <c r="L38" s="47">
        <f aca="true" t="shared" si="1" ref="L38:U38">L8+L11+L14+L17+L20+L23+L26+L29+L32+L35</f>
        <v>32000</v>
      </c>
      <c r="M38" s="47">
        <f t="shared" si="1"/>
        <v>0</v>
      </c>
      <c r="N38" s="47">
        <f t="shared" si="1"/>
        <v>0</v>
      </c>
      <c r="O38" s="47">
        <f t="shared" si="1"/>
        <v>29000</v>
      </c>
      <c r="P38" s="47">
        <f t="shared" si="1"/>
        <v>70000</v>
      </c>
      <c r="Q38" s="47">
        <f t="shared" si="1"/>
        <v>29000</v>
      </c>
      <c r="R38" s="47">
        <f t="shared" si="1"/>
        <v>0</v>
      </c>
      <c r="S38" s="47">
        <f t="shared" si="1"/>
        <v>0</v>
      </c>
      <c r="T38" s="47">
        <f t="shared" si="1"/>
        <v>0</v>
      </c>
      <c r="U38" s="47">
        <f t="shared" si="1"/>
        <v>0</v>
      </c>
      <c r="V38" s="69">
        <f t="shared" si="0"/>
        <v>160000</v>
      </c>
      <c r="W38" s="321">
        <f>W8+W11+W14+W17+W20+W23+W26+W29+W32+W35</f>
        <v>160000</v>
      </c>
      <c r="X38" s="322"/>
      <c r="Y38" s="96" t="s">
        <v>94</v>
      </c>
      <c r="Z38" s="97">
        <f>Z9+Z12+Z15+Z18+Z21+Z24+Z27+Z30+Z33+Z36</f>
        <v>97000</v>
      </c>
      <c r="AA38" s="98"/>
      <c r="AB38" s="99"/>
    </row>
    <row r="39" spans="1:28" ht="17.25" customHeight="1">
      <c r="A39" s="325"/>
      <c r="B39" s="22">
        <f>C39/B38</f>
        <v>0.65</v>
      </c>
      <c r="C39" s="21">
        <f>C9+C12+C15+C18+C21+C24+C27+C30+C33+C36</f>
        <v>104000</v>
      </c>
      <c r="D39" s="286">
        <f>D9+D12+D15+D18+D21+D24+D27+D30+D33+D36</f>
        <v>73000</v>
      </c>
      <c r="E39" s="287"/>
      <c r="F39" s="24">
        <f>F9+F12+F15+F18+F21+F24+F27+F30+F33+F36</f>
        <v>31000</v>
      </c>
      <c r="G39" s="224"/>
      <c r="H39" s="225"/>
      <c r="I39" s="225"/>
      <c r="J39" s="226"/>
      <c r="K39" s="17" t="s">
        <v>30</v>
      </c>
      <c r="L39" s="70">
        <f aca="true" t="shared" si="2" ref="L39:U39">L9+L12+L15+L18+L21+L24+L27+L30+L33+L36</f>
        <v>46000</v>
      </c>
      <c r="M39" s="70">
        <f t="shared" si="2"/>
        <v>22000</v>
      </c>
      <c r="N39" s="70">
        <f t="shared" si="2"/>
        <v>24000</v>
      </c>
      <c r="O39" s="70">
        <f t="shared" si="2"/>
        <v>18000</v>
      </c>
      <c r="P39" s="70">
        <f t="shared" si="2"/>
        <v>16500</v>
      </c>
      <c r="Q39" s="70">
        <f t="shared" si="2"/>
        <v>3000</v>
      </c>
      <c r="R39" s="70">
        <f t="shared" si="2"/>
        <v>1500</v>
      </c>
      <c r="S39" s="70">
        <f t="shared" si="2"/>
        <v>0</v>
      </c>
      <c r="T39" s="70">
        <f t="shared" si="2"/>
        <v>0</v>
      </c>
      <c r="U39" s="70">
        <f t="shared" si="2"/>
        <v>0</v>
      </c>
      <c r="V39" s="70">
        <f t="shared" si="0"/>
        <v>131000</v>
      </c>
      <c r="W39" s="54">
        <f>X39/W38</f>
        <v>0.81875</v>
      </c>
      <c r="X39" s="92">
        <f>X9+X12+X15+X18+X21+X24+X27+X30+X33+X36</f>
        <v>131000</v>
      </c>
      <c r="Y39" s="43" t="s">
        <v>4</v>
      </c>
      <c r="Z39" s="43"/>
      <c r="AA39" s="43"/>
      <c r="AB39" s="44"/>
    </row>
    <row r="40" spans="1:28" ht="17.25" customHeight="1" thickBot="1">
      <c r="A40" s="326"/>
      <c r="B40" s="284">
        <f>B38-C39</f>
        <v>56000</v>
      </c>
      <c r="C40" s="285"/>
      <c r="D40" s="286">
        <f>D10+D13+D16+D19+D22+D25+D28+D31+D34+D37</f>
        <v>128000</v>
      </c>
      <c r="E40" s="287"/>
      <c r="F40" s="48">
        <f>F38-F39</f>
        <v>1000</v>
      </c>
      <c r="G40" s="227"/>
      <c r="H40" s="228"/>
      <c r="I40" s="228"/>
      <c r="J40" s="229"/>
      <c r="K40" s="18" t="s">
        <v>18</v>
      </c>
      <c r="L40" s="71">
        <f aca="true" t="shared" si="3" ref="L40:U40">L10+L13+L16+L19+L22+L25+L28+L31+L34+L37</f>
        <v>73000</v>
      </c>
      <c r="M40" s="71">
        <f t="shared" si="3"/>
        <v>24000</v>
      </c>
      <c r="N40" s="71">
        <f t="shared" si="3"/>
        <v>0</v>
      </c>
      <c r="O40" s="71">
        <f t="shared" si="3"/>
        <v>-23000</v>
      </c>
      <c r="P40" s="71">
        <f t="shared" si="3"/>
        <v>-50000</v>
      </c>
      <c r="Q40" s="71">
        <f t="shared" si="3"/>
        <v>-24000</v>
      </c>
      <c r="R40" s="71">
        <f t="shared" si="3"/>
        <v>0</v>
      </c>
      <c r="S40" s="71">
        <f t="shared" si="3"/>
        <v>0</v>
      </c>
      <c r="T40" s="71">
        <f t="shared" si="3"/>
        <v>0</v>
      </c>
      <c r="U40" s="71">
        <f t="shared" si="3"/>
        <v>0</v>
      </c>
      <c r="V40" s="71">
        <f t="shared" si="0"/>
        <v>0</v>
      </c>
      <c r="W40" s="56">
        <f>1-W39</f>
        <v>0.18125000000000002</v>
      </c>
      <c r="X40" s="93">
        <f>W38*W40</f>
        <v>29000.000000000004</v>
      </c>
      <c r="Y40" s="12" t="s">
        <v>91</v>
      </c>
      <c r="Z40" s="12"/>
      <c r="AA40" s="12"/>
      <c r="AB40" s="45"/>
    </row>
    <row r="41" spans="1:28" ht="17.25" customHeight="1">
      <c r="A41" s="324" t="s">
        <v>50</v>
      </c>
      <c r="B41" s="306">
        <f>B38</f>
        <v>160000</v>
      </c>
      <c r="C41" s="307"/>
      <c r="D41" s="327">
        <f>D38</f>
        <v>0</v>
      </c>
      <c r="E41" s="328"/>
      <c r="F41" s="23">
        <f>F38</f>
        <v>32000</v>
      </c>
      <c r="G41" s="221"/>
      <c r="H41" s="222"/>
      <c r="I41" s="222"/>
      <c r="J41" s="223"/>
      <c r="K41" s="19" t="s">
        <v>65</v>
      </c>
      <c r="L41" s="47">
        <f aca="true" t="shared" si="4" ref="L41:U41">L38</f>
        <v>32000</v>
      </c>
      <c r="M41" s="47">
        <f t="shared" si="4"/>
        <v>0</v>
      </c>
      <c r="N41" s="47">
        <f t="shared" si="4"/>
        <v>0</v>
      </c>
      <c r="O41" s="47">
        <f t="shared" si="4"/>
        <v>29000</v>
      </c>
      <c r="P41" s="47">
        <f t="shared" si="4"/>
        <v>70000</v>
      </c>
      <c r="Q41" s="47">
        <f t="shared" si="4"/>
        <v>29000</v>
      </c>
      <c r="R41" s="47">
        <f t="shared" si="4"/>
        <v>0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69">
        <f t="shared" si="0"/>
        <v>160000</v>
      </c>
      <c r="W41" s="321">
        <f>W38</f>
        <v>160000</v>
      </c>
      <c r="X41" s="322"/>
      <c r="Y41" s="271" t="s">
        <v>5</v>
      </c>
      <c r="Z41" s="272"/>
      <c r="AA41" s="275" t="s">
        <v>6</v>
      </c>
      <c r="AB41" s="276"/>
    </row>
    <row r="42" spans="1:28" ht="17.25" customHeight="1">
      <c r="A42" s="325"/>
      <c r="B42" s="22">
        <f>C42/B41</f>
        <v>0.65</v>
      </c>
      <c r="C42" s="21">
        <f>C39</f>
        <v>104000</v>
      </c>
      <c r="D42" s="331">
        <f>D39</f>
        <v>73000</v>
      </c>
      <c r="E42" s="332"/>
      <c r="F42" s="24">
        <f>F39</f>
        <v>31000</v>
      </c>
      <c r="G42" s="224"/>
      <c r="H42" s="225"/>
      <c r="I42" s="225"/>
      <c r="J42" s="226"/>
      <c r="K42" s="17" t="s">
        <v>30</v>
      </c>
      <c r="L42" s="70">
        <f aca="true" t="shared" si="5" ref="L42:U42">L39</f>
        <v>46000</v>
      </c>
      <c r="M42" s="70">
        <f t="shared" si="5"/>
        <v>22000</v>
      </c>
      <c r="N42" s="70">
        <f t="shared" si="5"/>
        <v>24000</v>
      </c>
      <c r="O42" s="70">
        <f t="shared" si="5"/>
        <v>18000</v>
      </c>
      <c r="P42" s="70">
        <f t="shared" si="5"/>
        <v>16500</v>
      </c>
      <c r="Q42" s="70">
        <f t="shared" si="5"/>
        <v>3000</v>
      </c>
      <c r="R42" s="70">
        <f t="shared" si="5"/>
        <v>1500</v>
      </c>
      <c r="S42" s="70">
        <f t="shared" si="5"/>
        <v>0</v>
      </c>
      <c r="T42" s="70">
        <f t="shared" si="5"/>
        <v>0</v>
      </c>
      <c r="U42" s="70">
        <f t="shared" si="5"/>
        <v>0</v>
      </c>
      <c r="V42" s="70">
        <f t="shared" si="0"/>
        <v>131000</v>
      </c>
      <c r="W42" s="54">
        <f>X42/W41</f>
        <v>0.81875</v>
      </c>
      <c r="X42" s="92">
        <f>X39</f>
        <v>131000</v>
      </c>
      <c r="Y42" s="9"/>
      <c r="Z42" s="9"/>
      <c r="AA42" s="11"/>
      <c r="AB42" s="6"/>
    </row>
    <row r="43" spans="1:28" ht="17.25" customHeight="1" thickBot="1">
      <c r="A43" s="326"/>
      <c r="B43" s="329">
        <f>B41-C42</f>
        <v>56000</v>
      </c>
      <c r="C43" s="330"/>
      <c r="D43" s="329">
        <f>D40</f>
        <v>128000</v>
      </c>
      <c r="E43" s="330"/>
      <c r="F43" s="48">
        <f>F40</f>
        <v>1000</v>
      </c>
      <c r="G43" s="227"/>
      <c r="H43" s="228"/>
      <c r="I43" s="228"/>
      <c r="J43" s="229"/>
      <c r="K43" s="18" t="s">
        <v>18</v>
      </c>
      <c r="L43" s="71">
        <f aca="true" t="shared" si="6" ref="L43:U43">L40</f>
        <v>73000</v>
      </c>
      <c r="M43" s="71">
        <f t="shared" si="6"/>
        <v>24000</v>
      </c>
      <c r="N43" s="71">
        <f t="shared" si="6"/>
        <v>0</v>
      </c>
      <c r="O43" s="71">
        <f t="shared" si="6"/>
        <v>-23000</v>
      </c>
      <c r="P43" s="71">
        <f t="shared" si="6"/>
        <v>-50000</v>
      </c>
      <c r="Q43" s="71">
        <f t="shared" si="6"/>
        <v>-24000</v>
      </c>
      <c r="R43" s="71">
        <f t="shared" si="6"/>
        <v>0</v>
      </c>
      <c r="S43" s="71">
        <f t="shared" si="6"/>
        <v>0</v>
      </c>
      <c r="T43" s="71">
        <f t="shared" si="6"/>
        <v>0</v>
      </c>
      <c r="U43" s="71">
        <f t="shared" si="6"/>
        <v>0</v>
      </c>
      <c r="V43" s="71">
        <f t="shared" si="0"/>
        <v>0</v>
      </c>
      <c r="W43" s="56">
        <f>1-W42</f>
        <v>0.18125000000000002</v>
      </c>
      <c r="X43" s="93">
        <f>W41*W43</f>
        <v>29000.000000000004</v>
      </c>
      <c r="Y43" s="10"/>
      <c r="Z43" s="10"/>
      <c r="AA43" s="62"/>
      <c r="AB43" s="7"/>
    </row>
    <row r="44" spans="1:28" ht="18" customHeight="1">
      <c r="A44" s="4"/>
      <c r="B44" s="4"/>
      <c r="C44" s="4"/>
      <c r="D44" s="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"/>
    </row>
    <row r="45" spans="1:28" ht="18" customHeight="1">
      <c r="A45" s="4" t="s">
        <v>79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  <c r="AA45" s="2"/>
      <c r="AB45" s="2"/>
    </row>
    <row r="46" spans="1:28" ht="18" customHeight="1">
      <c r="A46" s="4" t="s">
        <v>78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  <c r="AA46" s="2"/>
      <c r="AB46" s="2"/>
    </row>
    <row r="47" spans="1:28" ht="18" customHeight="1">
      <c r="A47" s="4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  <c r="AA47" s="2"/>
      <c r="AB47" s="2"/>
    </row>
    <row r="48" spans="1:28" ht="18" customHeight="1">
      <c r="A48" s="4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  <c r="AA48" s="2"/>
      <c r="AB48" s="2"/>
    </row>
    <row r="49" spans="1:28" ht="18" customHeight="1">
      <c r="A49" s="4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  <c r="AA49" s="4"/>
      <c r="AB49" s="42" t="s">
        <v>48</v>
      </c>
    </row>
    <row r="50" spans="1:28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</row>
    <row r="51" spans="1:28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"/>
    </row>
  </sheetData>
  <sheetProtection/>
  <mergeCells count="126">
    <mergeCell ref="Y41:Z41"/>
    <mergeCell ref="AA41:AB41"/>
    <mergeCell ref="B31:C31"/>
    <mergeCell ref="B34:C34"/>
    <mergeCell ref="B37:C37"/>
    <mergeCell ref="AA37:AB37"/>
    <mergeCell ref="W35:X35"/>
    <mergeCell ref="W41:X41"/>
    <mergeCell ref="AA31:AB31"/>
    <mergeCell ref="W32:X32"/>
    <mergeCell ref="B19:C19"/>
    <mergeCell ref="B22:C22"/>
    <mergeCell ref="B25:C25"/>
    <mergeCell ref="B28:C28"/>
    <mergeCell ref="B32:C32"/>
    <mergeCell ref="D32:E32"/>
    <mergeCell ref="D25:E25"/>
    <mergeCell ref="D21:E21"/>
    <mergeCell ref="D24:E24"/>
    <mergeCell ref="D27:E27"/>
    <mergeCell ref="W23:X23"/>
    <mergeCell ref="W8:X8"/>
    <mergeCell ref="W11:X11"/>
    <mergeCell ref="W14:X14"/>
    <mergeCell ref="W17:X17"/>
    <mergeCell ref="D30:E30"/>
    <mergeCell ref="D18:E18"/>
    <mergeCell ref="A32:A33"/>
    <mergeCell ref="A41:A43"/>
    <mergeCell ref="B41:C41"/>
    <mergeCell ref="D41:E41"/>
    <mergeCell ref="G41:J43"/>
    <mergeCell ref="D43:E43"/>
    <mergeCell ref="B43:C43"/>
    <mergeCell ref="D42:E42"/>
    <mergeCell ref="D33:E33"/>
    <mergeCell ref="D36:E36"/>
    <mergeCell ref="D40:E40"/>
    <mergeCell ref="A29:A30"/>
    <mergeCell ref="A1:AB1"/>
    <mergeCell ref="B38:C38"/>
    <mergeCell ref="D38:E38"/>
    <mergeCell ref="A38:A40"/>
    <mergeCell ref="G33:J33"/>
    <mergeCell ref="D34:E34"/>
    <mergeCell ref="A35:A36"/>
    <mergeCell ref="G36:J36"/>
    <mergeCell ref="A26:A27"/>
    <mergeCell ref="B26:C26"/>
    <mergeCell ref="D26:E26"/>
    <mergeCell ref="D28:E28"/>
    <mergeCell ref="B29:C29"/>
    <mergeCell ref="D29:E29"/>
    <mergeCell ref="AA25:AB25"/>
    <mergeCell ref="G27:J27"/>
    <mergeCell ref="AA28:AB28"/>
    <mergeCell ref="W26:X26"/>
    <mergeCell ref="G38:J40"/>
    <mergeCell ref="W38:X38"/>
    <mergeCell ref="W29:X29"/>
    <mergeCell ref="A23:A24"/>
    <mergeCell ref="B23:C23"/>
    <mergeCell ref="D22:E22"/>
    <mergeCell ref="AA19:AB19"/>
    <mergeCell ref="A20:A21"/>
    <mergeCell ref="B20:C20"/>
    <mergeCell ref="G24:J24"/>
    <mergeCell ref="AA22:AB22"/>
    <mergeCell ref="D20:E20"/>
    <mergeCell ref="W20:X20"/>
    <mergeCell ref="AA34:AB34"/>
    <mergeCell ref="G30:J30"/>
    <mergeCell ref="D31:E31"/>
    <mergeCell ref="A17:A18"/>
    <mergeCell ref="D23:E23"/>
    <mergeCell ref="B17:C17"/>
    <mergeCell ref="D17:E17"/>
    <mergeCell ref="G18:J18"/>
    <mergeCell ref="D19:E19"/>
    <mergeCell ref="G21:J21"/>
    <mergeCell ref="G15:J15"/>
    <mergeCell ref="AA16:AB16"/>
    <mergeCell ref="A14:A15"/>
    <mergeCell ref="B14:C14"/>
    <mergeCell ref="D14:E14"/>
    <mergeCell ref="D15:E15"/>
    <mergeCell ref="AA13:AB13"/>
    <mergeCell ref="AA10:AB10"/>
    <mergeCell ref="B10:C10"/>
    <mergeCell ref="G12:J12"/>
    <mergeCell ref="D13:E13"/>
    <mergeCell ref="B13:C13"/>
    <mergeCell ref="B4:C4"/>
    <mergeCell ref="L6:L7"/>
    <mergeCell ref="B5:C5"/>
    <mergeCell ref="G9:J9"/>
    <mergeCell ref="B7:C7"/>
    <mergeCell ref="D6:E6"/>
    <mergeCell ref="D9:E9"/>
    <mergeCell ref="AA5:AB6"/>
    <mergeCell ref="AA7:AB7"/>
    <mergeCell ref="A11:A12"/>
    <mergeCell ref="B11:C11"/>
    <mergeCell ref="D11:E11"/>
    <mergeCell ref="A8:A9"/>
    <mergeCell ref="B8:C8"/>
    <mergeCell ref="D8:E8"/>
    <mergeCell ref="D10:E10"/>
    <mergeCell ref="D12:E12"/>
    <mergeCell ref="W5:X5"/>
    <mergeCell ref="Y5:Z7"/>
    <mergeCell ref="G5:J7"/>
    <mergeCell ref="K5:V5"/>
    <mergeCell ref="K6:K7"/>
    <mergeCell ref="M6:O6"/>
    <mergeCell ref="P6:V6"/>
    <mergeCell ref="B40:C40"/>
    <mergeCell ref="B35:C35"/>
    <mergeCell ref="D35:E35"/>
    <mergeCell ref="D37:E37"/>
    <mergeCell ref="D39:E39"/>
    <mergeCell ref="A5:A6"/>
    <mergeCell ref="D5:E5"/>
    <mergeCell ref="D7:E7"/>
    <mergeCell ref="B16:C16"/>
    <mergeCell ref="D16:E16"/>
  </mergeCells>
  <printOptions/>
  <pageMargins left="0.4330708661417323" right="0" top="0.4330708661417323" bottom="0.1968503937007874" header="0.5118110236220472" footer="0.1968503937007874"/>
  <pageSetup horizontalDpi="300" verticalDpi="300" orientation="landscape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（株）栃木銀行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審査部</dc:creator>
  <cp:keywords/>
  <dc:description/>
  <cp:lastModifiedBy>tochigin</cp:lastModifiedBy>
  <cp:lastPrinted>2016-03-22T04:16:40Z</cp:lastPrinted>
  <dcterms:created xsi:type="dcterms:W3CDTF">2002-07-19T06:33:11Z</dcterms:created>
  <dcterms:modified xsi:type="dcterms:W3CDTF">2019-04-18T09:40:52Z</dcterms:modified>
  <cp:category/>
  <cp:version/>
  <cp:contentType/>
  <cp:contentStatus/>
</cp:coreProperties>
</file>